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codeName="EstaPastaDeTrabalho"/>
  <mc:AlternateContent xmlns:mc="http://schemas.openxmlformats.org/markup-compatibility/2006">
    <mc:Choice Requires="x15">
      <x15ac:absPath xmlns:x15ac="http://schemas.microsoft.com/office/spreadsheetml/2010/11/ac" url="\\rmgsfs01\TRE-MG\SGA\CCL\SELIC\2025\DOCUMENTOS EM PDF\LICITAÇÕES\PE 900XX 2025 - Terceirização com fornecimento de materiais\Planilhas modelo\1. PLANILHAS MODELO 2025\"/>
    </mc:Choice>
  </mc:AlternateContent>
  <xr:revisionPtr revIDLastSave="0" documentId="13_ncr:1_{C753CDB2-E8ED-4220-8261-80187C2D7577}" xr6:coauthVersionLast="36" xr6:coauthVersionMax="36" xr10:uidLastSave="{00000000-0000-0000-0000-000000000000}"/>
  <bookViews>
    <workbookView xWindow="20370" yWindow="-120" windowWidth="20730" windowHeight="11760" activeTab="1" xr2:uid="{00000000-000D-0000-FFFF-FFFF00000000}"/>
  </bookViews>
  <sheets>
    <sheet name="Resumo A" sheetId="6" r:id="rId1"/>
    <sheet name="A-I" sheetId="3" r:id="rId2"/>
    <sheet name="A-II" sheetId="7" r:id="rId3"/>
    <sheet name="A-III" sheetId="14" r:id="rId4"/>
    <sheet name="AIV-Equipamentos" sheetId="12" r:id="rId5"/>
    <sheet name="A-Uniformes" sheetId="13" r:id="rId6"/>
    <sheet name="A-Materiais" sheetId="15" r:id="rId7"/>
  </sheets>
  <externalReferences>
    <externalReference r:id="rId8"/>
  </externalReferences>
  <definedNames>
    <definedName name="Abreviado">[1]Empresas!$B$2:$B$25</definedName>
    <definedName name="_xlnm.Print_Area" localSheetId="1">'A-I'!$A$1:$CH$67</definedName>
    <definedName name="_xlnm.Print_Area" localSheetId="2">'A-II'!$A$1:$D$128</definedName>
    <definedName name="_xlnm.Print_Area" localSheetId="4">'AIV-Equipamentos'!$A$1:$E$27</definedName>
    <definedName name="_xlnm.Print_Area" localSheetId="5">'A-Uniformes'!$A$1:$E$10</definedName>
    <definedName name="_xlnm.Print_Area" localSheetId="0">'Resumo A'!$A$1:$I$59</definedName>
    <definedName name="cidades">#REF!</definedName>
    <definedName name="Contrato">#REF!</definedName>
    <definedName name="Lista1">[1]Lista!$A$2:$A$16</definedName>
    <definedName name="Lista2">[1]Lista!$B$3:$B$14</definedName>
    <definedName name="mai_20">#REF!</definedName>
    <definedName name="Nome_Completo">[1]Empresas!$G$2:$G$25</definedName>
    <definedName name="Servidor">[1]Estatística!$A$2:$A$12</definedName>
    <definedName name="_xlnm.Print_Titles" localSheetId="1">'A-I'!$A:$A</definedName>
    <definedName name="_xlnm.Print_Titles" localSheetId="2">'A-II'!$A:$A</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13" i="7" l="1"/>
  <c r="B112" i="7"/>
  <c r="B16" i="12" l="1"/>
  <c r="C31" i="15"/>
  <c r="B31" i="15"/>
  <c r="E30" i="15"/>
  <c r="D30" i="15"/>
  <c r="F30" i="15" s="1"/>
  <c r="E29" i="15"/>
  <c r="D29" i="15"/>
  <c r="F29" i="15" s="1"/>
  <c r="E28" i="15"/>
  <c r="D28" i="15"/>
  <c r="F28" i="15" s="1"/>
  <c r="F27" i="15"/>
  <c r="E27" i="15"/>
  <c r="G27" i="15" s="1"/>
  <c r="D27" i="15"/>
  <c r="E26" i="15"/>
  <c r="D26" i="15"/>
  <c r="F26" i="15" s="1"/>
  <c r="E25" i="15"/>
  <c r="D25" i="15"/>
  <c r="F25" i="15" s="1"/>
  <c r="E24" i="15"/>
  <c r="D24" i="15"/>
  <c r="F24" i="15" s="1"/>
  <c r="E23" i="15"/>
  <c r="G23" i="15" s="1"/>
  <c r="D23" i="15"/>
  <c r="F23" i="15" s="1"/>
  <c r="E22" i="15"/>
  <c r="D22" i="15"/>
  <c r="F22" i="15" s="1"/>
  <c r="F21" i="15"/>
  <c r="E21" i="15"/>
  <c r="G21" i="15" s="1"/>
  <c r="D21" i="15"/>
  <c r="E20" i="15"/>
  <c r="D20" i="15"/>
  <c r="F20" i="15" s="1"/>
  <c r="E19" i="15"/>
  <c r="D19" i="15"/>
  <c r="F19" i="15" s="1"/>
  <c r="E18" i="15"/>
  <c r="D18" i="15"/>
  <c r="F18" i="15" s="1"/>
  <c r="E17" i="15"/>
  <c r="D17" i="15"/>
  <c r="F17" i="15" s="1"/>
  <c r="E16" i="15"/>
  <c r="D16" i="15"/>
  <c r="F16" i="15" s="1"/>
  <c r="F15" i="15"/>
  <c r="E15" i="15"/>
  <c r="G15" i="15" s="1"/>
  <c r="D15" i="15"/>
  <c r="E14" i="15"/>
  <c r="D14" i="15"/>
  <c r="F14" i="15" s="1"/>
  <c r="E13" i="15"/>
  <c r="D13" i="15"/>
  <c r="F13" i="15" s="1"/>
  <c r="E12" i="15"/>
  <c r="D12" i="15"/>
  <c r="F12" i="15" s="1"/>
  <c r="E11" i="15"/>
  <c r="D11" i="15"/>
  <c r="F11" i="15" s="1"/>
  <c r="E10" i="15"/>
  <c r="D10" i="15"/>
  <c r="D31" i="15" s="1"/>
  <c r="F9" i="15"/>
  <c r="E9" i="15"/>
  <c r="G9" i="15" s="1"/>
  <c r="D9" i="15"/>
  <c r="E8" i="15"/>
  <c r="D8" i="15"/>
  <c r="F8" i="15" s="1"/>
  <c r="G11" i="15" l="1"/>
  <c r="G22" i="15"/>
  <c r="G12" i="15"/>
  <c r="G13" i="15"/>
  <c r="G24" i="15"/>
  <c r="G14" i="15"/>
  <c r="G25" i="15"/>
  <c r="G26" i="15"/>
  <c r="G16" i="15"/>
  <c r="G17" i="15"/>
  <c r="G28" i="15"/>
  <c r="G18" i="15"/>
  <c r="G29" i="15"/>
  <c r="G8" i="15"/>
  <c r="G19" i="15"/>
  <c r="G30" i="15"/>
  <c r="G20" i="15"/>
  <c r="F10" i="15"/>
  <c r="G10" i="15" s="1"/>
  <c r="E31" i="15"/>
  <c r="F31" i="15" l="1"/>
  <c r="G31" i="15" s="1"/>
  <c r="G32" i="15" l="1"/>
  <c r="G33" i="15"/>
  <c r="G34" i="15" s="1"/>
  <c r="H4" i="6" l="1"/>
  <c r="H22" i="6"/>
  <c r="H23" i="6"/>
  <c r="H24" i="6"/>
  <c r="H26" i="6"/>
  <c r="H27" i="6"/>
  <c r="H28" i="6"/>
  <c r="H29" i="6"/>
  <c r="H31" i="6"/>
  <c r="H32" i="6"/>
  <c r="H34" i="6"/>
  <c r="H35" i="6"/>
  <c r="H37" i="6"/>
  <c r="H39" i="6"/>
  <c r="H42" i="6"/>
  <c r="H45" i="6"/>
  <c r="H46" i="6"/>
  <c r="H47" i="6"/>
  <c r="H48" i="6"/>
  <c r="H49" i="6"/>
  <c r="H50" i="6"/>
  <c r="H7" i="6"/>
  <c r="H8" i="6"/>
  <c r="H9" i="6"/>
  <c r="H10" i="6"/>
  <c r="H12" i="6"/>
  <c r="H13" i="6"/>
  <c r="H14" i="6"/>
  <c r="H15" i="6"/>
  <c r="H16" i="6"/>
  <c r="H17" i="6"/>
  <c r="H18" i="6"/>
  <c r="H19" i="6"/>
  <c r="H6" i="6"/>
  <c r="H5" i="6"/>
  <c r="G48" i="6" l="1"/>
  <c r="G49" i="6"/>
  <c r="F49" i="6"/>
  <c r="E52" i="6"/>
  <c r="G45" i="6"/>
  <c r="G46" i="6"/>
  <c r="G47" i="6"/>
  <c r="F47" i="6"/>
  <c r="F45" i="6"/>
  <c r="F46" i="6"/>
  <c r="B98" i="7" l="1"/>
  <c r="B121" i="7"/>
  <c r="B63" i="14" l="1"/>
  <c r="C44" i="14"/>
  <c r="B37" i="14"/>
  <c r="B38" i="14" s="1"/>
  <c r="B9" i="14"/>
  <c r="C43" i="14" s="1"/>
  <c r="B53" i="14" l="1"/>
  <c r="B8" i="14"/>
  <c r="C23" i="14" s="1"/>
  <c r="C26" i="14"/>
  <c r="C27" i="14"/>
  <c r="C29" i="14"/>
  <c r="C30" i="14"/>
  <c r="C35" i="14"/>
  <c r="C25" i="14"/>
  <c r="C28" i="14"/>
  <c r="C31" i="14"/>
  <c r="C33" i="14"/>
  <c r="C37" i="14"/>
  <c r="C16" i="14"/>
  <c r="C17" i="14"/>
  <c r="C18" i="14"/>
  <c r="C19" i="14"/>
  <c r="C20" i="14"/>
  <c r="C21" i="14"/>
  <c r="C22" i="14"/>
  <c r="CD1" i="3"/>
  <c r="CL62" i="3"/>
  <c r="CL61" i="3"/>
  <c r="CL63" i="3" s="1"/>
  <c r="CL58" i="3"/>
  <c r="CL57" i="3"/>
  <c r="CL52" i="3"/>
  <c r="CL51" i="3"/>
  <c r="CL50" i="3"/>
  <c r="CL49" i="3"/>
  <c r="CL48" i="3"/>
  <c r="CL47" i="3"/>
  <c r="CL46" i="3"/>
  <c r="CL45" i="3"/>
  <c r="CM44" i="3"/>
  <c r="CL35" i="3"/>
  <c r="CL34" i="3"/>
  <c r="CL33" i="3"/>
  <c r="CL31" i="3"/>
  <c r="CL30" i="3"/>
  <c r="CL29" i="3"/>
  <c r="CL28" i="3"/>
  <c r="CL27" i="3"/>
  <c r="CL26" i="3"/>
  <c r="CL25" i="3"/>
  <c r="CL23" i="3"/>
  <c r="CL22" i="3"/>
  <c r="CL21" i="3"/>
  <c r="CL20" i="3"/>
  <c r="CL19" i="3"/>
  <c r="CL18" i="3"/>
  <c r="CL17" i="3"/>
  <c r="CL16" i="3"/>
  <c r="CL1" i="3"/>
  <c r="CL9" i="3" s="1"/>
  <c r="CJ62" i="3"/>
  <c r="CJ61" i="3"/>
  <c r="CJ63" i="3" s="1"/>
  <c r="CJ58" i="3"/>
  <c r="CJ57" i="3"/>
  <c r="CJ52" i="3"/>
  <c r="CJ51" i="3"/>
  <c r="CJ50" i="3"/>
  <c r="CJ49" i="3"/>
  <c r="CJ48" i="3"/>
  <c r="CJ47" i="3"/>
  <c r="CJ46" i="3"/>
  <c r="CJ45" i="3"/>
  <c r="CK44" i="3"/>
  <c r="CJ35" i="3"/>
  <c r="CJ34" i="3"/>
  <c r="CJ33" i="3"/>
  <c r="CJ31" i="3"/>
  <c r="CJ30" i="3"/>
  <c r="CJ29" i="3"/>
  <c r="CJ28" i="3"/>
  <c r="CJ27" i="3"/>
  <c r="CJ26" i="3"/>
  <c r="CJ25" i="3"/>
  <c r="CJ23" i="3"/>
  <c r="CJ22" i="3"/>
  <c r="CJ21" i="3"/>
  <c r="CJ20" i="3"/>
  <c r="CJ19" i="3"/>
  <c r="CJ18" i="3"/>
  <c r="CJ17" i="3"/>
  <c r="CJ16" i="3"/>
  <c r="CJ1" i="3"/>
  <c r="CJ9" i="3" s="1"/>
  <c r="CH62" i="3"/>
  <c r="CH61" i="3"/>
  <c r="CH63" i="3" s="1"/>
  <c r="CH58" i="3"/>
  <c r="CH57" i="3"/>
  <c r="CH52" i="3"/>
  <c r="CH51" i="3"/>
  <c r="CH50" i="3"/>
  <c r="CH49" i="3"/>
  <c r="CH48" i="3"/>
  <c r="CH47" i="3"/>
  <c r="CH46" i="3"/>
  <c r="CH45" i="3"/>
  <c r="CI44" i="3"/>
  <c r="CH35" i="3"/>
  <c r="CH34" i="3"/>
  <c r="CH33" i="3"/>
  <c r="CH31" i="3"/>
  <c r="CH30" i="3"/>
  <c r="CH29" i="3"/>
  <c r="CH28" i="3"/>
  <c r="CH27" i="3"/>
  <c r="CH26" i="3"/>
  <c r="CH25" i="3"/>
  <c r="CH23" i="3"/>
  <c r="CH22" i="3"/>
  <c r="CH21" i="3"/>
  <c r="CH20" i="3"/>
  <c r="CH19" i="3"/>
  <c r="CH18" i="3"/>
  <c r="CH17" i="3"/>
  <c r="CH16" i="3"/>
  <c r="CH1" i="3"/>
  <c r="CH9" i="3" s="1"/>
  <c r="C34" i="14" l="1"/>
  <c r="C38" i="14"/>
  <c r="C39" i="14" s="1"/>
  <c r="B54" i="14" s="1"/>
  <c r="CL37" i="3"/>
  <c r="CL8" i="3"/>
  <c r="CM43" i="3"/>
  <c r="CL53" i="3" s="1"/>
  <c r="CL38" i="3"/>
  <c r="CK43" i="3"/>
  <c r="CJ53" i="3" s="1"/>
  <c r="CJ8" i="3"/>
  <c r="CJ37" i="3"/>
  <c r="CJ38" i="3" s="1"/>
  <c r="CI43" i="3"/>
  <c r="CH53" i="3" s="1"/>
  <c r="CH8" i="3"/>
  <c r="CH37" i="3"/>
  <c r="CH38" i="3" s="1"/>
  <c r="C58" i="14" l="1"/>
  <c r="C57" i="14"/>
  <c r="CM33" i="3"/>
  <c r="CM31" i="3"/>
  <c r="CM27" i="3"/>
  <c r="CM25" i="3"/>
  <c r="CM23" i="3"/>
  <c r="CM37" i="3"/>
  <c r="CM22" i="3"/>
  <c r="CM35" i="3"/>
  <c r="CM21" i="3"/>
  <c r="CM34" i="3"/>
  <c r="CM20" i="3"/>
  <c r="CM19" i="3"/>
  <c r="CM18" i="3"/>
  <c r="CM30" i="3"/>
  <c r="CM17" i="3"/>
  <c r="CM29" i="3"/>
  <c r="CM16" i="3"/>
  <c r="CM28" i="3"/>
  <c r="CM26" i="3"/>
  <c r="CK25" i="3"/>
  <c r="CK23" i="3"/>
  <c r="CK37" i="3"/>
  <c r="CK22" i="3"/>
  <c r="CK35" i="3"/>
  <c r="CK21" i="3"/>
  <c r="CK34" i="3"/>
  <c r="CK20" i="3"/>
  <c r="CK27" i="3"/>
  <c r="CK26" i="3"/>
  <c r="CK33" i="3"/>
  <c r="CK19" i="3"/>
  <c r="CK31" i="3"/>
  <c r="CK18" i="3"/>
  <c r="CK30" i="3"/>
  <c r="CK17" i="3"/>
  <c r="CK29" i="3"/>
  <c r="CK16" i="3"/>
  <c r="CK28" i="3"/>
  <c r="CI27" i="3"/>
  <c r="CI25" i="3"/>
  <c r="CI21" i="3"/>
  <c r="CI28" i="3"/>
  <c r="CI23" i="3"/>
  <c r="CI37" i="3"/>
  <c r="CI33" i="3"/>
  <c r="CI19" i="3"/>
  <c r="CI31" i="3"/>
  <c r="CI30" i="3"/>
  <c r="CI17" i="3"/>
  <c r="CI16" i="3"/>
  <c r="CI18" i="3"/>
  <c r="CI29" i="3"/>
  <c r="CI26" i="3"/>
  <c r="CI22" i="3"/>
  <c r="CI35" i="3"/>
  <c r="CI34" i="3"/>
  <c r="CI20" i="3"/>
  <c r="C61" i="14" l="1"/>
  <c r="C60" i="14"/>
  <c r="C62" i="14"/>
  <c r="CM38" i="3"/>
  <c r="CM39" i="3" s="1"/>
  <c r="CL54" i="3" s="1"/>
  <c r="CK38" i="3"/>
  <c r="CK39" i="3" s="1"/>
  <c r="CJ54" i="3" s="1"/>
  <c r="CI38" i="3"/>
  <c r="CI39" i="3" s="1"/>
  <c r="CH54" i="3" s="1"/>
  <c r="C63" i="14" l="1"/>
  <c r="C64" i="14" s="1"/>
  <c r="C66" i="14" s="1"/>
  <c r="CM58" i="3"/>
  <c r="CM57" i="3"/>
  <c r="CK58" i="3"/>
  <c r="CK57" i="3"/>
  <c r="CI57" i="3"/>
  <c r="CI58" i="3"/>
  <c r="CI62" i="3" l="1"/>
  <c r="CM60" i="3"/>
  <c r="CM61" i="3"/>
  <c r="CM62" i="3"/>
  <c r="CK60" i="3"/>
  <c r="CK61" i="3"/>
  <c r="CK62" i="3"/>
  <c r="CI60" i="3"/>
  <c r="CI61" i="3"/>
  <c r="CI63" i="3" l="1"/>
  <c r="CI64" i="3" s="1"/>
  <c r="CI66" i="3" s="1"/>
  <c r="CM63" i="3"/>
  <c r="CM64" i="3" s="1"/>
  <c r="CM66" i="3" s="1"/>
  <c r="CK63" i="3"/>
  <c r="CK64" i="3" s="1"/>
  <c r="CK66" i="3" s="1"/>
  <c r="CF3" i="3" l="1"/>
  <c r="CD3" i="3"/>
  <c r="CB3" i="3"/>
  <c r="BZ3" i="3"/>
  <c r="BX3" i="3"/>
  <c r="BV3" i="3"/>
  <c r="BT3" i="3"/>
  <c r="BR3" i="3"/>
  <c r="BP3" i="3"/>
  <c r="BN3" i="3"/>
  <c r="BL3" i="3"/>
  <c r="BJ3" i="3"/>
  <c r="BH3" i="3"/>
  <c r="BF3" i="3"/>
  <c r="BD3" i="3"/>
  <c r="BB3" i="3"/>
  <c r="AZ3" i="3"/>
  <c r="AX3" i="3"/>
  <c r="AV3" i="3"/>
  <c r="AT3" i="3"/>
  <c r="AR3" i="3"/>
  <c r="AP3" i="3"/>
  <c r="AN3" i="3"/>
  <c r="AL3" i="3"/>
  <c r="AJ3" i="3"/>
  <c r="AH3" i="3"/>
  <c r="AF3" i="3"/>
  <c r="AD3" i="3"/>
  <c r="AB3" i="3"/>
  <c r="Z3" i="3"/>
  <c r="X3" i="3"/>
  <c r="V3" i="3"/>
  <c r="T3" i="3"/>
  <c r="R3" i="3"/>
  <c r="P3" i="3"/>
  <c r="N3" i="3"/>
  <c r="L3" i="3"/>
  <c r="J3" i="3"/>
  <c r="H3" i="3"/>
  <c r="CL3" i="3" s="1"/>
  <c r="F3" i="3"/>
  <c r="CJ3" i="3" s="1"/>
  <c r="D3" i="3"/>
  <c r="CH3" i="3" s="1"/>
  <c r="D17" i="3" l="1"/>
  <c r="D14" i="6"/>
  <c r="C14" i="6"/>
  <c r="B3" i="6"/>
  <c r="C3" i="6"/>
  <c r="B26" i="12"/>
  <c r="X62" i="3"/>
  <c r="X61" i="3"/>
  <c r="X63" i="3" s="1"/>
  <c r="X58" i="3"/>
  <c r="X57" i="3"/>
  <c r="X52" i="3"/>
  <c r="X51" i="3"/>
  <c r="X50" i="3"/>
  <c r="X48" i="3"/>
  <c r="X47" i="3"/>
  <c r="X46" i="3"/>
  <c r="X45" i="3"/>
  <c r="Y44" i="3"/>
  <c r="X35" i="3"/>
  <c r="X34" i="3"/>
  <c r="X33" i="3"/>
  <c r="X31" i="3"/>
  <c r="X30" i="3"/>
  <c r="X29" i="3"/>
  <c r="X28" i="3"/>
  <c r="X27" i="3"/>
  <c r="X26" i="3"/>
  <c r="X25" i="3"/>
  <c r="X23" i="3"/>
  <c r="X22" i="3"/>
  <c r="X21" i="3"/>
  <c r="X20" i="3"/>
  <c r="X19" i="3"/>
  <c r="X18" i="3"/>
  <c r="X17" i="3"/>
  <c r="X16" i="3"/>
  <c r="X1" i="3"/>
  <c r="X9" i="3" s="1"/>
  <c r="D7" i="13"/>
  <c r="D6" i="13"/>
  <c r="D5" i="13"/>
  <c r="D4" i="13"/>
  <c r="D3" i="13"/>
  <c r="B47" i="6" l="1"/>
  <c r="B46" i="6"/>
  <c r="B45" i="6"/>
  <c r="B4" i="6"/>
  <c r="B5" i="6" s="1"/>
  <c r="B6" i="6" s="1"/>
  <c r="B7" i="6" s="1"/>
  <c r="B8" i="6" s="1"/>
  <c r="B9" i="6" s="1"/>
  <c r="B10" i="6" s="1"/>
  <c r="B11" i="6" s="1"/>
  <c r="B12" i="6" s="1"/>
  <c r="B13" i="6" s="1"/>
  <c r="B14" i="6"/>
  <c r="D8" i="13"/>
  <c r="D9" i="13" s="1"/>
  <c r="BB49" i="3" s="1"/>
  <c r="X37" i="3"/>
  <c r="X38" i="3" s="1"/>
  <c r="X49" i="3"/>
  <c r="Y43" i="3"/>
  <c r="X53" i="3" s="1"/>
  <c r="X8" i="3"/>
  <c r="Y16" i="3" s="1"/>
  <c r="Y17" i="3"/>
  <c r="Y19" i="3"/>
  <c r="Y21" i="3"/>
  <c r="B15" i="6" l="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Y26" i="3"/>
  <c r="Y34" i="3"/>
  <c r="Y31" i="3"/>
  <c r="Y29" i="3"/>
  <c r="Y27" i="3"/>
  <c r="Y25" i="3"/>
  <c r="Y22" i="3"/>
  <c r="Y20" i="3"/>
  <c r="Y35" i="3"/>
  <c r="Y33" i="3"/>
  <c r="Y30" i="3"/>
  <c r="Y28" i="3"/>
  <c r="Y23" i="3"/>
  <c r="Y18" i="3"/>
  <c r="Y37" i="3"/>
  <c r="B37" i="7"/>
  <c r="B37" i="3"/>
  <c r="Y38" i="3" l="1"/>
  <c r="Y39" i="3" s="1"/>
  <c r="X54" i="3" s="1"/>
  <c r="Y58" i="3" s="1"/>
  <c r="D3" i="6"/>
  <c r="C4" i="6"/>
  <c r="D4" i="6"/>
  <c r="C5" i="6"/>
  <c r="D5" i="6"/>
  <c r="C6" i="6"/>
  <c r="D6" i="6"/>
  <c r="C7" i="6"/>
  <c r="D7" i="6"/>
  <c r="C8" i="6"/>
  <c r="D8" i="6"/>
  <c r="C9" i="6"/>
  <c r="D9" i="6"/>
  <c r="C10" i="6"/>
  <c r="D10" i="6"/>
  <c r="C11" i="6"/>
  <c r="D11" i="6"/>
  <c r="C13" i="6"/>
  <c r="D13" i="6"/>
  <c r="C12" i="6"/>
  <c r="D12" i="6"/>
  <c r="C20" i="6"/>
  <c r="D20" i="6"/>
  <c r="C25" i="6"/>
  <c r="D25" i="6"/>
  <c r="C26" i="6"/>
  <c r="D26" i="6"/>
  <c r="C35" i="6"/>
  <c r="D35" i="6"/>
  <c r="C37" i="6"/>
  <c r="D37" i="6"/>
  <c r="C38" i="6"/>
  <c r="D38" i="6"/>
  <c r="C41" i="6"/>
  <c r="D41" i="6"/>
  <c r="C15" i="6"/>
  <c r="D15" i="6"/>
  <c r="C16" i="6"/>
  <c r="D16" i="6"/>
  <c r="C17" i="6"/>
  <c r="D17" i="6"/>
  <c r="C19" i="6"/>
  <c r="D19" i="6"/>
  <c r="C28" i="6"/>
  <c r="D28" i="6"/>
  <c r="C31" i="6"/>
  <c r="D31" i="6"/>
  <c r="C32" i="6"/>
  <c r="D32" i="6"/>
  <c r="C39" i="6"/>
  <c r="D39" i="6"/>
  <c r="C40" i="6"/>
  <c r="D40" i="6"/>
  <c r="C43" i="6"/>
  <c r="D43" i="6"/>
  <c r="C21" i="6"/>
  <c r="D21" i="6"/>
  <c r="C22" i="6"/>
  <c r="D22" i="6"/>
  <c r="C30" i="6"/>
  <c r="D30" i="6"/>
  <c r="C24" i="6"/>
  <c r="D24" i="6"/>
  <c r="C23" i="6"/>
  <c r="D23" i="6"/>
  <c r="C27" i="6"/>
  <c r="D27" i="6"/>
  <c r="C29" i="6"/>
  <c r="D29" i="6"/>
  <c r="C33" i="6"/>
  <c r="D33" i="6"/>
  <c r="C34" i="6"/>
  <c r="D34" i="6"/>
  <c r="C36" i="6"/>
  <c r="D36" i="6"/>
  <c r="C42" i="6"/>
  <c r="D42" i="6"/>
  <c r="C18" i="6"/>
  <c r="D18" i="6"/>
  <c r="C44" i="6"/>
  <c r="D44" i="6"/>
  <c r="Y57" i="3" l="1"/>
  <c r="Y62" i="3" s="1"/>
  <c r="Y61" i="3"/>
  <c r="AF1" i="3"/>
  <c r="CB1" i="3"/>
  <c r="BP1" i="3"/>
  <c r="BL1" i="3"/>
  <c r="BJ1" i="3"/>
  <c r="BB1" i="3"/>
  <c r="AX1" i="3"/>
  <c r="AP1" i="3"/>
  <c r="AR1" i="3"/>
  <c r="BD1" i="3"/>
  <c r="AN1" i="3"/>
  <c r="AL1" i="3"/>
  <c r="BX1" i="3"/>
  <c r="BV1" i="3"/>
  <c r="BH1" i="3"/>
  <c r="BF1" i="3"/>
  <c r="AZ1" i="3"/>
  <c r="AH1" i="3"/>
  <c r="AD1" i="3"/>
  <c r="F1" i="3"/>
  <c r="AB1" i="3"/>
  <c r="Z1" i="3"/>
  <c r="BZ1" i="3"/>
  <c r="BT1" i="3"/>
  <c r="BR1" i="3"/>
  <c r="BN1" i="3"/>
  <c r="AV1" i="3"/>
  <c r="AT1" i="3"/>
  <c r="AJ1" i="3"/>
  <c r="T1" i="3"/>
  <c r="V1" i="3"/>
  <c r="R1" i="3"/>
  <c r="L1" i="3"/>
  <c r="H1" i="3"/>
  <c r="D1" i="3"/>
  <c r="CF1" i="3"/>
  <c r="P1" i="3"/>
  <c r="N1" i="3"/>
  <c r="J1" i="3"/>
  <c r="Y60" i="3" l="1"/>
  <c r="Y63" i="3"/>
  <c r="Y64" i="3" s="1"/>
  <c r="Y66" i="3" s="1"/>
  <c r="F14" i="6" s="1"/>
  <c r="G14" i="6" s="1"/>
  <c r="B71" i="7"/>
  <c r="B104" i="7"/>
  <c r="B103" i="7"/>
  <c r="B102" i="7"/>
  <c r="B100" i="7"/>
  <c r="B99" i="7"/>
  <c r="B97" i="7"/>
  <c r="B96" i="7"/>
  <c r="B95" i="7"/>
  <c r="B94" i="7"/>
  <c r="B86" i="7"/>
  <c r="B87" i="7"/>
  <c r="B88" i="7"/>
  <c r="B89" i="7"/>
  <c r="B90" i="7"/>
  <c r="B91" i="7"/>
  <c r="B92" i="7"/>
  <c r="B85" i="7"/>
  <c r="B106" i="7" l="1"/>
  <c r="B72" i="7"/>
  <c r="B70" i="7"/>
  <c r="N45" i="3"/>
  <c r="P45" i="3"/>
  <c r="CF45" i="3"/>
  <c r="D45" i="3"/>
  <c r="H45" i="3"/>
  <c r="L45" i="3"/>
  <c r="R45" i="3"/>
  <c r="V45" i="3"/>
  <c r="T45" i="3"/>
  <c r="AJ45" i="3"/>
  <c r="AT45" i="3"/>
  <c r="AV45" i="3"/>
  <c r="BN45" i="3"/>
  <c r="BR45" i="3"/>
  <c r="BT45" i="3"/>
  <c r="BZ45" i="3"/>
  <c r="Z45" i="3"/>
  <c r="AB45" i="3"/>
  <c r="F45" i="3"/>
  <c r="AD45" i="3"/>
  <c r="AH45" i="3"/>
  <c r="AZ45" i="3"/>
  <c r="BF45" i="3"/>
  <c r="BH45" i="3"/>
  <c r="BV45" i="3"/>
  <c r="BX45" i="3"/>
  <c r="CD45" i="3"/>
  <c r="AL45" i="3"/>
  <c r="AN45" i="3"/>
  <c r="BD45" i="3"/>
  <c r="AR45" i="3"/>
  <c r="AP45" i="3"/>
  <c r="AX45" i="3"/>
  <c r="BB45" i="3"/>
  <c r="BJ45" i="3"/>
  <c r="BL45" i="3"/>
  <c r="BP45" i="3"/>
  <c r="CB45" i="3"/>
  <c r="AF45" i="3"/>
  <c r="N46" i="3"/>
  <c r="P46" i="3"/>
  <c r="CF46" i="3"/>
  <c r="D46" i="3"/>
  <c r="H46" i="3"/>
  <c r="L46" i="3"/>
  <c r="R46" i="3"/>
  <c r="V46" i="3"/>
  <c r="T46" i="3"/>
  <c r="AJ46" i="3"/>
  <c r="AT46" i="3"/>
  <c r="AV46" i="3"/>
  <c r="BN46" i="3"/>
  <c r="BR46" i="3"/>
  <c r="BT46" i="3"/>
  <c r="BZ46" i="3"/>
  <c r="Z46" i="3"/>
  <c r="AB46" i="3"/>
  <c r="F46" i="3"/>
  <c r="AD46" i="3"/>
  <c r="AH46" i="3"/>
  <c r="AZ46" i="3"/>
  <c r="BF46" i="3"/>
  <c r="BH46" i="3"/>
  <c r="BV46" i="3"/>
  <c r="BX46" i="3"/>
  <c r="CD46" i="3"/>
  <c r="AL46" i="3"/>
  <c r="AN46" i="3"/>
  <c r="BD46" i="3"/>
  <c r="AR46" i="3"/>
  <c r="AP46" i="3"/>
  <c r="AX46" i="3"/>
  <c r="BB46" i="3"/>
  <c r="BJ46" i="3"/>
  <c r="BL46" i="3"/>
  <c r="BP46" i="3"/>
  <c r="CB46" i="3"/>
  <c r="AF46" i="3"/>
  <c r="N47" i="3"/>
  <c r="P47" i="3"/>
  <c r="CF47" i="3"/>
  <c r="D47" i="3"/>
  <c r="H47" i="3"/>
  <c r="L47" i="3"/>
  <c r="R47" i="3"/>
  <c r="V47" i="3"/>
  <c r="T47" i="3"/>
  <c r="AJ47" i="3"/>
  <c r="AT47" i="3"/>
  <c r="AV47" i="3"/>
  <c r="BN47" i="3"/>
  <c r="BR47" i="3"/>
  <c r="BT47" i="3"/>
  <c r="BZ47" i="3"/>
  <c r="Z47" i="3"/>
  <c r="AB47" i="3"/>
  <c r="F47" i="3"/>
  <c r="AD47" i="3"/>
  <c r="AH47" i="3"/>
  <c r="AZ47" i="3"/>
  <c r="BF47" i="3"/>
  <c r="BH47" i="3"/>
  <c r="BV47" i="3"/>
  <c r="BX47" i="3"/>
  <c r="CD47" i="3"/>
  <c r="AL47" i="3"/>
  <c r="AN47" i="3"/>
  <c r="BD47" i="3"/>
  <c r="AR47" i="3"/>
  <c r="AP47" i="3"/>
  <c r="AX47" i="3"/>
  <c r="BB47" i="3"/>
  <c r="BJ47" i="3"/>
  <c r="BL47" i="3"/>
  <c r="BP47" i="3"/>
  <c r="CB47" i="3"/>
  <c r="AF47" i="3"/>
  <c r="N48" i="3"/>
  <c r="P48" i="3"/>
  <c r="CF48" i="3"/>
  <c r="D48" i="3"/>
  <c r="H48" i="3"/>
  <c r="L48" i="3"/>
  <c r="R48" i="3"/>
  <c r="V48" i="3"/>
  <c r="T48" i="3"/>
  <c r="AJ48" i="3"/>
  <c r="AT48" i="3"/>
  <c r="AV48" i="3"/>
  <c r="BN48" i="3"/>
  <c r="BR48" i="3"/>
  <c r="BT48" i="3"/>
  <c r="BZ48" i="3"/>
  <c r="Z48" i="3"/>
  <c r="AB48" i="3"/>
  <c r="F48" i="3"/>
  <c r="AD48" i="3"/>
  <c r="AH48" i="3"/>
  <c r="AZ48" i="3"/>
  <c r="BF48" i="3"/>
  <c r="BH48" i="3"/>
  <c r="BV48" i="3"/>
  <c r="BX48" i="3"/>
  <c r="CD48" i="3"/>
  <c r="AL48" i="3"/>
  <c r="AN48" i="3"/>
  <c r="BD48" i="3"/>
  <c r="AR48" i="3"/>
  <c r="AP48" i="3"/>
  <c r="AX48" i="3"/>
  <c r="BB48" i="3"/>
  <c r="BJ48" i="3"/>
  <c r="BL48" i="3"/>
  <c r="BP48" i="3"/>
  <c r="CB48" i="3"/>
  <c r="AF48" i="3"/>
  <c r="J45" i="3"/>
  <c r="J46" i="3"/>
  <c r="J47" i="3"/>
  <c r="AF52" i="3"/>
  <c r="CB52" i="3"/>
  <c r="BP52" i="3"/>
  <c r="BL52" i="3"/>
  <c r="BJ52" i="3"/>
  <c r="BB52" i="3"/>
  <c r="AX52" i="3"/>
  <c r="AP52" i="3"/>
  <c r="AR52" i="3"/>
  <c r="BD52" i="3"/>
  <c r="AN52" i="3"/>
  <c r="AL52" i="3"/>
  <c r="CD52" i="3"/>
  <c r="BX52" i="3"/>
  <c r="BV52" i="3"/>
  <c r="BH52" i="3"/>
  <c r="BF52" i="3"/>
  <c r="AZ52" i="3"/>
  <c r="AH52" i="3"/>
  <c r="AD52" i="3"/>
  <c r="F52" i="3"/>
  <c r="AB52" i="3"/>
  <c r="Z52" i="3"/>
  <c r="BZ52" i="3"/>
  <c r="BT52" i="3"/>
  <c r="BR52" i="3"/>
  <c r="BN52" i="3"/>
  <c r="AV52" i="3"/>
  <c r="AT52" i="3"/>
  <c r="AJ52" i="3"/>
  <c r="T52" i="3"/>
  <c r="V52" i="3"/>
  <c r="R52" i="3"/>
  <c r="L52" i="3"/>
  <c r="H52" i="3"/>
  <c r="D52" i="3"/>
  <c r="CF52" i="3"/>
  <c r="P52" i="3"/>
  <c r="N52" i="3"/>
  <c r="AF51" i="3"/>
  <c r="CB51" i="3"/>
  <c r="BP51" i="3"/>
  <c r="BL51" i="3"/>
  <c r="BJ51" i="3"/>
  <c r="BB51" i="3"/>
  <c r="AX51" i="3"/>
  <c r="AP51" i="3"/>
  <c r="AR51" i="3"/>
  <c r="BD51" i="3"/>
  <c r="AN51" i="3"/>
  <c r="AL51" i="3"/>
  <c r="CD51" i="3"/>
  <c r="BX51" i="3"/>
  <c r="BV51" i="3"/>
  <c r="BH51" i="3"/>
  <c r="BF51" i="3"/>
  <c r="AZ51" i="3"/>
  <c r="AH51" i="3"/>
  <c r="AD51" i="3"/>
  <c r="F51" i="3"/>
  <c r="AB51" i="3"/>
  <c r="Z51" i="3"/>
  <c r="BZ51" i="3"/>
  <c r="BT51" i="3"/>
  <c r="BR51" i="3"/>
  <c r="BN51" i="3"/>
  <c r="AV51" i="3"/>
  <c r="AT51" i="3"/>
  <c r="AJ51" i="3"/>
  <c r="T51" i="3"/>
  <c r="V51" i="3"/>
  <c r="R51" i="3"/>
  <c r="L51" i="3"/>
  <c r="H51" i="3"/>
  <c r="D51" i="3"/>
  <c r="CF51" i="3"/>
  <c r="P51" i="3"/>
  <c r="N51" i="3"/>
  <c r="AF50" i="3"/>
  <c r="CB50" i="3"/>
  <c r="BP50" i="3"/>
  <c r="BL50" i="3"/>
  <c r="BJ50" i="3"/>
  <c r="BB50" i="3"/>
  <c r="AX50" i="3"/>
  <c r="AP50" i="3"/>
  <c r="AR50" i="3"/>
  <c r="BD50" i="3"/>
  <c r="AN50" i="3"/>
  <c r="AL50" i="3"/>
  <c r="CD50" i="3"/>
  <c r="BX50" i="3"/>
  <c r="BV50" i="3"/>
  <c r="BH50" i="3"/>
  <c r="BF50" i="3"/>
  <c r="AZ50" i="3"/>
  <c r="AH50" i="3"/>
  <c r="AD50" i="3"/>
  <c r="F50" i="3"/>
  <c r="AB50" i="3"/>
  <c r="Z50" i="3"/>
  <c r="BZ50" i="3"/>
  <c r="BT50" i="3"/>
  <c r="BR50" i="3"/>
  <c r="BN50" i="3"/>
  <c r="AV50" i="3"/>
  <c r="AT50" i="3"/>
  <c r="AJ50" i="3"/>
  <c r="T50" i="3"/>
  <c r="V50" i="3"/>
  <c r="R50" i="3"/>
  <c r="L50" i="3"/>
  <c r="H50" i="3"/>
  <c r="D50" i="3"/>
  <c r="CF50" i="3"/>
  <c r="P50" i="3"/>
  <c r="N50" i="3"/>
  <c r="AF49" i="3"/>
  <c r="CB49" i="3"/>
  <c r="BP49" i="3"/>
  <c r="BL49" i="3"/>
  <c r="BJ49" i="3"/>
  <c r="AX49" i="3"/>
  <c r="AP49" i="3"/>
  <c r="AR49" i="3"/>
  <c r="AN49" i="3"/>
  <c r="AL49" i="3"/>
  <c r="CD49" i="3"/>
  <c r="BX49" i="3"/>
  <c r="BV49" i="3"/>
  <c r="BH49" i="3"/>
  <c r="BF49" i="3"/>
  <c r="AZ49" i="3"/>
  <c r="AH49" i="3"/>
  <c r="AD49" i="3"/>
  <c r="F49" i="3"/>
  <c r="AB49" i="3"/>
  <c r="Z49" i="3"/>
  <c r="BZ49" i="3"/>
  <c r="BT49" i="3"/>
  <c r="BR49" i="3"/>
  <c r="BN49" i="3"/>
  <c r="AV49" i="3"/>
  <c r="AT49" i="3"/>
  <c r="AJ49" i="3"/>
  <c r="T49" i="3"/>
  <c r="V49" i="3"/>
  <c r="R49" i="3"/>
  <c r="L49" i="3"/>
  <c r="H49" i="3"/>
  <c r="D49" i="3"/>
  <c r="CF49" i="3"/>
  <c r="P49" i="3"/>
  <c r="N49" i="3"/>
  <c r="J49" i="3"/>
  <c r="J50" i="3"/>
  <c r="J51" i="3"/>
  <c r="J52" i="3"/>
  <c r="J48" i="3"/>
  <c r="B73" i="7"/>
  <c r="B19" i="12"/>
  <c r="D7" i="12"/>
  <c r="D6" i="12"/>
  <c r="D5" i="12"/>
  <c r="D4" i="12"/>
  <c r="D3" i="12"/>
  <c r="D8" i="12" l="1"/>
  <c r="C14" i="12" l="1"/>
  <c r="C13" i="12"/>
  <c r="C16" i="12" l="1"/>
  <c r="C18" i="12"/>
  <c r="C17" i="12"/>
  <c r="P57" i="3"/>
  <c r="CF57" i="3"/>
  <c r="D57" i="3"/>
  <c r="H57" i="3"/>
  <c r="L57" i="3"/>
  <c r="R57" i="3"/>
  <c r="V57" i="3"/>
  <c r="T57" i="3"/>
  <c r="AJ57" i="3"/>
  <c r="AT57" i="3"/>
  <c r="AV57" i="3"/>
  <c r="BN57" i="3"/>
  <c r="BR57" i="3"/>
  <c r="BT57" i="3"/>
  <c r="BZ57" i="3"/>
  <c r="Z57" i="3"/>
  <c r="AB57" i="3"/>
  <c r="F57" i="3"/>
  <c r="AD57" i="3"/>
  <c r="AH57" i="3"/>
  <c r="AZ57" i="3"/>
  <c r="BF57" i="3"/>
  <c r="BH57" i="3"/>
  <c r="BV57" i="3"/>
  <c r="BX57" i="3"/>
  <c r="CD57" i="3"/>
  <c r="AL57" i="3"/>
  <c r="AN57" i="3"/>
  <c r="BD57" i="3"/>
  <c r="AR57" i="3"/>
  <c r="AP57" i="3"/>
  <c r="AX57" i="3"/>
  <c r="BB57" i="3"/>
  <c r="BJ57" i="3"/>
  <c r="BL57" i="3"/>
  <c r="BP57" i="3"/>
  <c r="CB57" i="3"/>
  <c r="AF57" i="3"/>
  <c r="P58" i="3"/>
  <c r="CF58" i="3"/>
  <c r="D58" i="3"/>
  <c r="H58" i="3"/>
  <c r="L58" i="3"/>
  <c r="R58" i="3"/>
  <c r="V58" i="3"/>
  <c r="T58" i="3"/>
  <c r="AJ58" i="3"/>
  <c r="AT58" i="3"/>
  <c r="AV58" i="3"/>
  <c r="BN58" i="3"/>
  <c r="BR58" i="3"/>
  <c r="BT58" i="3"/>
  <c r="BZ58" i="3"/>
  <c r="Z58" i="3"/>
  <c r="AB58" i="3"/>
  <c r="F58" i="3"/>
  <c r="AD58" i="3"/>
  <c r="AH58" i="3"/>
  <c r="AZ58" i="3"/>
  <c r="BF58" i="3"/>
  <c r="BH58" i="3"/>
  <c r="BV58" i="3"/>
  <c r="BX58" i="3"/>
  <c r="CD58" i="3"/>
  <c r="AL58" i="3"/>
  <c r="AN58" i="3"/>
  <c r="BD58" i="3"/>
  <c r="AR58" i="3"/>
  <c r="AP58" i="3"/>
  <c r="AX58" i="3"/>
  <c r="BB58" i="3"/>
  <c r="BJ58" i="3"/>
  <c r="BL58" i="3"/>
  <c r="BP58" i="3"/>
  <c r="CB58" i="3"/>
  <c r="AF58" i="3"/>
  <c r="P61" i="3"/>
  <c r="CF61" i="3"/>
  <c r="D61" i="3"/>
  <c r="H61" i="3"/>
  <c r="L61" i="3"/>
  <c r="R61" i="3"/>
  <c r="V61" i="3"/>
  <c r="T61" i="3"/>
  <c r="AJ61" i="3"/>
  <c r="AT61" i="3"/>
  <c r="AV61" i="3"/>
  <c r="BN61" i="3"/>
  <c r="BR61" i="3"/>
  <c r="BT61" i="3"/>
  <c r="BZ61" i="3"/>
  <c r="Z61" i="3"/>
  <c r="AB61" i="3"/>
  <c r="F61" i="3"/>
  <c r="AD61" i="3"/>
  <c r="AH61" i="3"/>
  <c r="AZ61" i="3"/>
  <c r="BF61" i="3"/>
  <c r="BH61" i="3"/>
  <c r="BV61" i="3"/>
  <c r="BX61" i="3"/>
  <c r="CD61" i="3"/>
  <c r="AL61" i="3"/>
  <c r="AN61" i="3"/>
  <c r="BD61" i="3"/>
  <c r="AR61" i="3"/>
  <c r="AP61" i="3"/>
  <c r="AX61" i="3"/>
  <c r="BB61" i="3"/>
  <c r="BJ61" i="3"/>
  <c r="BL61" i="3"/>
  <c r="BP61" i="3"/>
  <c r="CB61" i="3"/>
  <c r="AF61" i="3"/>
  <c r="P62" i="3"/>
  <c r="CF62" i="3"/>
  <c r="D62" i="3"/>
  <c r="H62" i="3"/>
  <c r="L62" i="3"/>
  <c r="R62" i="3"/>
  <c r="V62" i="3"/>
  <c r="T62" i="3"/>
  <c r="AJ62" i="3"/>
  <c r="AT62" i="3"/>
  <c r="AV62" i="3"/>
  <c r="BN62" i="3"/>
  <c r="BR62" i="3"/>
  <c r="BT62" i="3"/>
  <c r="BZ62" i="3"/>
  <c r="Z62" i="3"/>
  <c r="AB62" i="3"/>
  <c r="F62" i="3"/>
  <c r="AD62" i="3"/>
  <c r="AH62" i="3"/>
  <c r="AZ62" i="3"/>
  <c r="BF62" i="3"/>
  <c r="BH62" i="3"/>
  <c r="BV62" i="3"/>
  <c r="BX62" i="3"/>
  <c r="CD62" i="3"/>
  <c r="AL62" i="3"/>
  <c r="AN62" i="3"/>
  <c r="BD62" i="3"/>
  <c r="AR62" i="3"/>
  <c r="AP62" i="3"/>
  <c r="AX62" i="3"/>
  <c r="BB62" i="3"/>
  <c r="BJ62" i="3"/>
  <c r="BL62" i="3"/>
  <c r="BP62" i="3"/>
  <c r="CB62" i="3"/>
  <c r="AF62" i="3"/>
  <c r="N57" i="3"/>
  <c r="N58" i="3"/>
  <c r="N61" i="3"/>
  <c r="N62" i="3"/>
  <c r="P16" i="3"/>
  <c r="CF16" i="3"/>
  <c r="D16" i="3"/>
  <c r="H16" i="3"/>
  <c r="L16" i="3"/>
  <c r="R16" i="3"/>
  <c r="V16" i="3"/>
  <c r="T16" i="3"/>
  <c r="AJ16" i="3"/>
  <c r="AT16" i="3"/>
  <c r="AV16" i="3"/>
  <c r="BN16" i="3"/>
  <c r="BR16" i="3"/>
  <c r="BT16" i="3"/>
  <c r="BZ16" i="3"/>
  <c r="Z16" i="3"/>
  <c r="AB16" i="3"/>
  <c r="F16" i="3"/>
  <c r="AD16" i="3"/>
  <c r="AH16" i="3"/>
  <c r="AZ16" i="3"/>
  <c r="BF16" i="3"/>
  <c r="BH16" i="3"/>
  <c r="BV16" i="3"/>
  <c r="BX16" i="3"/>
  <c r="CD16" i="3"/>
  <c r="AL16" i="3"/>
  <c r="AN16" i="3"/>
  <c r="BD16" i="3"/>
  <c r="AR16" i="3"/>
  <c r="AP16" i="3"/>
  <c r="AX16" i="3"/>
  <c r="BB16" i="3"/>
  <c r="BJ16" i="3"/>
  <c r="BL16" i="3"/>
  <c r="BP16" i="3"/>
  <c r="CB16" i="3"/>
  <c r="AF16" i="3"/>
  <c r="P17" i="3"/>
  <c r="CF17" i="3"/>
  <c r="H17" i="3"/>
  <c r="L17" i="3"/>
  <c r="R17" i="3"/>
  <c r="V17" i="3"/>
  <c r="T17" i="3"/>
  <c r="AJ17" i="3"/>
  <c r="AT17" i="3"/>
  <c r="AV17" i="3"/>
  <c r="BN17" i="3"/>
  <c r="BR17" i="3"/>
  <c r="BT17" i="3"/>
  <c r="BZ17" i="3"/>
  <c r="Z17" i="3"/>
  <c r="AB17" i="3"/>
  <c r="F17" i="3"/>
  <c r="AD17" i="3"/>
  <c r="AH17" i="3"/>
  <c r="AZ17" i="3"/>
  <c r="BF17" i="3"/>
  <c r="BH17" i="3"/>
  <c r="BV17" i="3"/>
  <c r="BX17" i="3"/>
  <c r="CD17" i="3"/>
  <c r="AL17" i="3"/>
  <c r="AN17" i="3"/>
  <c r="BD17" i="3"/>
  <c r="AR17" i="3"/>
  <c r="AP17" i="3"/>
  <c r="AX17" i="3"/>
  <c r="BB17" i="3"/>
  <c r="BJ17" i="3"/>
  <c r="BL17" i="3"/>
  <c r="BP17" i="3"/>
  <c r="CB17" i="3"/>
  <c r="AF17" i="3"/>
  <c r="P18" i="3"/>
  <c r="CF18" i="3"/>
  <c r="D18" i="3"/>
  <c r="H18" i="3"/>
  <c r="L18" i="3"/>
  <c r="R18" i="3"/>
  <c r="V18" i="3"/>
  <c r="T18" i="3"/>
  <c r="AJ18" i="3"/>
  <c r="AT18" i="3"/>
  <c r="AV18" i="3"/>
  <c r="BN18" i="3"/>
  <c r="BR18" i="3"/>
  <c r="BT18" i="3"/>
  <c r="BZ18" i="3"/>
  <c r="Z18" i="3"/>
  <c r="AB18" i="3"/>
  <c r="F18" i="3"/>
  <c r="AD18" i="3"/>
  <c r="AH18" i="3"/>
  <c r="AZ18" i="3"/>
  <c r="BF18" i="3"/>
  <c r="BH18" i="3"/>
  <c r="BV18" i="3"/>
  <c r="BX18" i="3"/>
  <c r="CD18" i="3"/>
  <c r="AL18" i="3"/>
  <c r="AN18" i="3"/>
  <c r="BD18" i="3"/>
  <c r="AR18" i="3"/>
  <c r="AP18" i="3"/>
  <c r="AX18" i="3"/>
  <c r="BB18" i="3"/>
  <c r="BJ18" i="3"/>
  <c r="BL18" i="3"/>
  <c r="BP18" i="3"/>
  <c r="CB18" i="3"/>
  <c r="AF18" i="3"/>
  <c r="P19" i="3"/>
  <c r="CF19" i="3"/>
  <c r="D19" i="3"/>
  <c r="H19" i="3"/>
  <c r="L19" i="3"/>
  <c r="R19" i="3"/>
  <c r="V19" i="3"/>
  <c r="T19" i="3"/>
  <c r="AJ19" i="3"/>
  <c r="AT19" i="3"/>
  <c r="AV19" i="3"/>
  <c r="BN19" i="3"/>
  <c r="BR19" i="3"/>
  <c r="BT19" i="3"/>
  <c r="BZ19" i="3"/>
  <c r="Z19" i="3"/>
  <c r="AB19" i="3"/>
  <c r="F19" i="3"/>
  <c r="AD19" i="3"/>
  <c r="AH19" i="3"/>
  <c r="AZ19" i="3"/>
  <c r="BF19" i="3"/>
  <c r="BH19" i="3"/>
  <c r="BV19" i="3"/>
  <c r="BX19" i="3"/>
  <c r="CD19" i="3"/>
  <c r="AL19" i="3"/>
  <c r="AN19" i="3"/>
  <c r="BD19" i="3"/>
  <c r="AR19" i="3"/>
  <c r="AP19" i="3"/>
  <c r="AX19" i="3"/>
  <c r="BB19" i="3"/>
  <c r="BJ19" i="3"/>
  <c r="BL19" i="3"/>
  <c r="BP19" i="3"/>
  <c r="CB19" i="3"/>
  <c r="AF19" i="3"/>
  <c r="P20" i="3"/>
  <c r="CF20" i="3"/>
  <c r="D20" i="3"/>
  <c r="H20" i="3"/>
  <c r="L20" i="3"/>
  <c r="R20" i="3"/>
  <c r="V20" i="3"/>
  <c r="T20" i="3"/>
  <c r="AJ20" i="3"/>
  <c r="AT20" i="3"/>
  <c r="AV20" i="3"/>
  <c r="BN20" i="3"/>
  <c r="BR20" i="3"/>
  <c r="BT20" i="3"/>
  <c r="BZ20" i="3"/>
  <c r="Z20" i="3"/>
  <c r="AB20" i="3"/>
  <c r="F20" i="3"/>
  <c r="AD20" i="3"/>
  <c r="AH20" i="3"/>
  <c r="AZ20" i="3"/>
  <c r="BF20" i="3"/>
  <c r="BH20" i="3"/>
  <c r="BV20" i="3"/>
  <c r="BX20" i="3"/>
  <c r="CD20" i="3"/>
  <c r="AL20" i="3"/>
  <c r="AN20" i="3"/>
  <c r="BD20" i="3"/>
  <c r="AR20" i="3"/>
  <c r="AP20" i="3"/>
  <c r="AX20" i="3"/>
  <c r="BB20" i="3"/>
  <c r="BJ20" i="3"/>
  <c r="BL20" i="3"/>
  <c r="BP20" i="3"/>
  <c r="CB20" i="3"/>
  <c r="AF20" i="3"/>
  <c r="P21" i="3"/>
  <c r="CF21" i="3"/>
  <c r="D21" i="3"/>
  <c r="H21" i="3"/>
  <c r="L21" i="3"/>
  <c r="R21" i="3"/>
  <c r="V21" i="3"/>
  <c r="T21" i="3"/>
  <c r="AJ21" i="3"/>
  <c r="AT21" i="3"/>
  <c r="AV21" i="3"/>
  <c r="BN21" i="3"/>
  <c r="BR21" i="3"/>
  <c r="BT21" i="3"/>
  <c r="BZ21" i="3"/>
  <c r="Z21" i="3"/>
  <c r="AB21" i="3"/>
  <c r="F21" i="3"/>
  <c r="AD21" i="3"/>
  <c r="AH21" i="3"/>
  <c r="AZ21" i="3"/>
  <c r="BF21" i="3"/>
  <c r="BH21" i="3"/>
  <c r="BV21" i="3"/>
  <c r="BX21" i="3"/>
  <c r="CD21" i="3"/>
  <c r="AL21" i="3"/>
  <c r="AN21" i="3"/>
  <c r="BD21" i="3"/>
  <c r="AR21" i="3"/>
  <c r="AP21" i="3"/>
  <c r="AX21" i="3"/>
  <c r="BB21" i="3"/>
  <c r="BJ21" i="3"/>
  <c r="BL21" i="3"/>
  <c r="BP21" i="3"/>
  <c r="CB21" i="3"/>
  <c r="AF21" i="3"/>
  <c r="P22" i="3"/>
  <c r="CF22" i="3"/>
  <c r="D22" i="3"/>
  <c r="H22" i="3"/>
  <c r="L22" i="3"/>
  <c r="R22" i="3"/>
  <c r="V22" i="3"/>
  <c r="T22" i="3"/>
  <c r="AJ22" i="3"/>
  <c r="AT22" i="3"/>
  <c r="AV22" i="3"/>
  <c r="BN22" i="3"/>
  <c r="BR22" i="3"/>
  <c r="BT22" i="3"/>
  <c r="BZ22" i="3"/>
  <c r="Z22" i="3"/>
  <c r="AB22" i="3"/>
  <c r="F22" i="3"/>
  <c r="AD22" i="3"/>
  <c r="AH22" i="3"/>
  <c r="AZ22" i="3"/>
  <c r="BF22" i="3"/>
  <c r="BH22" i="3"/>
  <c r="BV22" i="3"/>
  <c r="BX22" i="3"/>
  <c r="CD22" i="3"/>
  <c r="AL22" i="3"/>
  <c r="AN22" i="3"/>
  <c r="BD22" i="3"/>
  <c r="AR22" i="3"/>
  <c r="AP22" i="3"/>
  <c r="AX22" i="3"/>
  <c r="BB22" i="3"/>
  <c r="BJ22" i="3"/>
  <c r="BL22" i="3"/>
  <c r="BP22" i="3"/>
  <c r="CB22" i="3"/>
  <c r="AF22" i="3"/>
  <c r="P23" i="3"/>
  <c r="CF23" i="3"/>
  <c r="D23" i="3"/>
  <c r="H23" i="3"/>
  <c r="L23" i="3"/>
  <c r="R23" i="3"/>
  <c r="V23" i="3"/>
  <c r="T23" i="3"/>
  <c r="AJ23" i="3"/>
  <c r="AT23" i="3"/>
  <c r="AV23" i="3"/>
  <c r="BN23" i="3"/>
  <c r="BR23" i="3"/>
  <c r="BT23" i="3"/>
  <c r="BZ23" i="3"/>
  <c r="Z23" i="3"/>
  <c r="AB23" i="3"/>
  <c r="F23" i="3"/>
  <c r="AD23" i="3"/>
  <c r="AH23" i="3"/>
  <c r="AZ23" i="3"/>
  <c r="BF23" i="3"/>
  <c r="BH23" i="3"/>
  <c r="BV23" i="3"/>
  <c r="BX23" i="3"/>
  <c r="CD23" i="3"/>
  <c r="AL23" i="3"/>
  <c r="AN23" i="3"/>
  <c r="BD23" i="3"/>
  <c r="AR23" i="3"/>
  <c r="AP23" i="3"/>
  <c r="AX23" i="3"/>
  <c r="BB23" i="3"/>
  <c r="BJ23" i="3"/>
  <c r="BL23" i="3"/>
  <c r="BP23" i="3"/>
  <c r="CB23" i="3"/>
  <c r="AF23" i="3"/>
  <c r="P25" i="3"/>
  <c r="CF25" i="3"/>
  <c r="D25" i="3"/>
  <c r="H25" i="3"/>
  <c r="L25" i="3"/>
  <c r="R25" i="3"/>
  <c r="V25" i="3"/>
  <c r="T25" i="3"/>
  <c r="AJ25" i="3"/>
  <c r="AT25" i="3"/>
  <c r="AV25" i="3"/>
  <c r="BN25" i="3"/>
  <c r="BR25" i="3"/>
  <c r="BT25" i="3"/>
  <c r="BZ25" i="3"/>
  <c r="Z25" i="3"/>
  <c r="AB25" i="3"/>
  <c r="F25" i="3"/>
  <c r="AD25" i="3"/>
  <c r="AH25" i="3"/>
  <c r="AZ25" i="3"/>
  <c r="BF25" i="3"/>
  <c r="BH25" i="3"/>
  <c r="BV25" i="3"/>
  <c r="BX25" i="3"/>
  <c r="CD25" i="3"/>
  <c r="AL25" i="3"/>
  <c r="AN25" i="3"/>
  <c r="BD25" i="3"/>
  <c r="AR25" i="3"/>
  <c r="AP25" i="3"/>
  <c r="AX25" i="3"/>
  <c r="BB25" i="3"/>
  <c r="BJ25" i="3"/>
  <c r="BL25" i="3"/>
  <c r="BP25" i="3"/>
  <c r="CB25" i="3"/>
  <c r="AF25" i="3"/>
  <c r="P26" i="3"/>
  <c r="CF26" i="3"/>
  <c r="D26" i="3"/>
  <c r="H26" i="3"/>
  <c r="L26" i="3"/>
  <c r="R26" i="3"/>
  <c r="V26" i="3"/>
  <c r="T26" i="3"/>
  <c r="AJ26" i="3"/>
  <c r="AT26" i="3"/>
  <c r="AV26" i="3"/>
  <c r="BN26" i="3"/>
  <c r="BR26" i="3"/>
  <c r="BT26" i="3"/>
  <c r="BZ26" i="3"/>
  <c r="Z26" i="3"/>
  <c r="AB26" i="3"/>
  <c r="F26" i="3"/>
  <c r="AD26" i="3"/>
  <c r="AH26" i="3"/>
  <c r="AZ26" i="3"/>
  <c r="BF26" i="3"/>
  <c r="BH26" i="3"/>
  <c r="BV26" i="3"/>
  <c r="BX26" i="3"/>
  <c r="CD26" i="3"/>
  <c r="AL26" i="3"/>
  <c r="AN26" i="3"/>
  <c r="BD26" i="3"/>
  <c r="AR26" i="3"/>
  <c r="AP26" i="3"/>
  <c r="AX26" i="3"/>
  <c r="BB26" i="3"/>
  <c r="BJ26" i="3"/>
  <c r="BL26" i="3"/>
  <c r="BP26" i="3"/>
  <c r="CB26" i="3"/>
  <c r="AF26" i="3"/>
  <c r="P27" i="3"/>
  <c r="CF27" i="3"/>
  <c r="D27" i="3"/>
  <c r="H27" i="3"/>
  <c r="L27" i="3"/>
  <c r="R27" i="3"/>
  <c r="V27" i="3"/>
  <c r="T27" i="3"/>
  <c r="AJ27" i="3"/>
  <c r="AT27" i="3"/>
  <c r="AV27" i="3"/>
  <c r="BN27" i="3"/>
  <c r="BR27" i="3"/>
  <c r="BT27" i="3"/>
  <c r="BZ27" i="3"/>
  <c r="Z27" i="3"/>
  <c r="AB27" i="3"/>
  <c r="F27" i="3"/>
  <c r="AD27" i="3"/>
  <c r="AH27" i="3"/>
  <c r="AZ27" i="3"/>
  <c r="BF27" i="3"/>
  <c r="BH27" i="3"/>
  <c r="BV27" i="3"/>
  <c r="BX27" i="3"/>
  <c r="CD27" i="3"/>
  <c r="AL27" i="3"/>
  <c r="AN27" i="3"/>
  <c r="BD27" i="3"/>
  <c r="AR27" i="3"/>
  <c r="AP27" i="3"/>
  <c r="AX27" i="3"/>
  <c r="BB27" i="3"/>
  <c r="BJ27" i="3"/>
  <c r="BL27" i="3"/>
  <c r="BP27" i="3"/>
  <c r="CB27" i="3"/>
  <c r="AF27" i="3"/>
  <c r="P28" i="3"/>
  <c r="CF28" i="3"/>
  <c r="D28" i="3"/>
  <c r="H28" i="3"/>
  <c r="L28" i="3"/>
  <c r="R28" i="3"/>
  <c r="V28" i="3"/>
  <c r="T28" i="3"/>
  <c r="AJ28" i="3"/>
  <c r="AT28" i="3"/>
  <c r="AV28" i="3"/>
  <c r="BN28" i="3"/>
  <c r="BR28" i="3"/>
  <c r="BT28" i="3"/>
  <c r="BZ28" i="3"/>
  <c r="Z28" i="3"/>
  <c r="AB28" i="3"/>
  <c r="F28" i="3"/>
  <c r="AD28" i="3"/>
  <c r="AH28" i="3"/>
  <c r="AZ28" i="3"/>
  <c r="BF28" i="3"/>
  <c r="BH28" i="3"/>
  <c r="BV28" i="3"/>
  <c r="BX28" i="3"/>
  <c r="CD28" i="3"/>
  <c r="AL28" i="3"/>
  <c r="AN28" i="3"/>
  <c r="BD28" i="3"/>
  <c r="AR28" i="3"/>
  <c r="AP28" i="3"/>
  <c r="AX28" i="3"/>
  <c r="BB28" i="3"/>
  <c r="BJ28" i="3"/>
  <c r="BL28" i="3"/>
  <c r="BP28" i="3"/>
  <c r="CB28" i="3"/>
  <c r="AF28" i="3"/>
  <c r="P29" i="3"/>
  <c r="CF29" i="3"/>
  <c r="D29" i="3"/>
  <c r="H29" i="3"/>
  <c r="L29" i="3"/>
  <c r="R29" i="3"/>
  <c r="V29" i="3"/>
  <c r="T29" i="3"/>
  <c r="AJ29" i="3"/>
  <c r="AT29" i="3"/>
  <c r="AV29" i="3"/>
  <c r="BN29" i="3"/>
  <c r="BR29" i="3"/>
  <c r="BT29" i="3"/>
  <c r="BZ29" i="3"/>
  <c r="Z29" i="3"/>
  <c r="AB29" i="3"/>
  <c r="F29" i="3"/>
  <c r="AD29" i="3"/>
  <c r="AH29" i="3"/>
  <c r="AZ29" i="3"/>
  <c r="BF29" i="3"/>
  <c r="BH29" i="3"/>
  <c r="BV29" i="3"/>
  <c r="BX29" i="3"/>
  <c r="CD29" i="3"/>
  <c r="AL29" i="3"/>
  <c r="AN29" i="3"/>
  <c r="BD29" i="3"/>
  <c r="AR29" i="3"/>
  <c r="AP29" i="3"/>
  <c r="AX29" i="3"/>
  <c r="BB29" i="3"/>
  <c r="BJ29" i="3"/>
  <c r="BL29" i="3"/>
  <c r="BP29" i="3"/>
  <c r="CB29" i="3"/>
  <c r="AF29" i="3"/>
  <c r="P30" i="3"/>
  <c r="CF30" i="3"/>
  <c r="D30" i="3"/>
  <c r="H30" i="3"/>
  <c r="L30" i="3"/>
  <c r="R30" i="3"/>
  <c r="V30" i="3"/>
  <c r="T30" i="3"/>
  <c r="AJ30" i="3"/>
  <c r="AT30" i="3"/>
  <c r="AV30" i="3"/>
  <c r="BN30" i="3"/>
  <c r="BR30" i="3"/>
  <c r="BT30" i="3"/>
  <c r="BZ30" i="3"/>
  <c r="Z30" i="3"/>
  <c r="AB30" i="3"/>
  <c r="F30" i="3"/>
  <c r="AD30" i="3"/>
  <c r="AH30" i="3"/>
  <c r="AZ30" i="3"/>
  <c r="BF30" i="3"/>
  <c r="BH30" i="3"/>
  <c r="BV30" i="3"/>
  <c r="BX30" i="3"/>
  <c r="CD30" i="3"/>
  <c r="AL30" i="3"/>
  <c r="AN30" i="3"/>
  <c r="BD30" i="3"/>
  <c r="AR30" i="3"/>
  <c r="AP30" i="3"/>
  <c r="AX30" i="3"/>
  <c r="BB30" i="3"/>
  <c r="BJ30" i="3"/>
  <c r="BL30" i="3"/>
  <c r="BP30" i="3"/>
  <c r="CB30" i="3"/>
  <c r="AF30" i="3"/>
  <c r="P31" i="3"/>
  <c r="CF31" i="3"/>
  <c r="D31" i="3"/>
  <c r="H31" i="3"/>
  <c r="L31" i="3"/>
  <c r="R31" i="3"/>
  <c r="V31" i="3"/>
  <c r="T31" i="3"/>
  <c r="AJ31" i="3"/>
  <c r="AT31" i="3"/>
  <c r="AV31" i="3"/>
  <c r="BN31" i="3"/>
  <c r="BR31" i="3"/>
  <c r="BT31" i="3"/>
  <c r="BZ31" i="3"/>
  <c r="Z31" i="3"/>
  <c r="AB31" i="3"/>
  <c r="F31" i="3"/>
  <c r="AD31" i="3"/>
  <c r="AH31" i="3"/>
  <c r="AZ31" i="3"/>
  <c r="BF31" i="3"/>
  <c r="BH31" i="3"/>
  <c r="BV31" i="3"/>
  <c r="BX31" i="3"/>
  <c r="CD31" i="3"/>
  <c r="AL31" i="3"/>
  <c r="AN31" i="3"/>
  <c r="BD31" i="3"/>
  <c r="AR31" i="3"/>
  <c r="AP31" i="3"/>
  <c r="AX31" i="3"/>
  <c r="BB31" i="3"/>
  <c r="BJ31" i="3"/>
  <c r="BL31" i="3"/>
  <c r="BP31" i="3"/>
  <c r="CB31" i="3"/>
  <c r="AF31" i="3"/>
  <c r="P33" i="3"/>
  <c r="CF33" i="3"/>
  <c r="D33" i="3"/>
  <c r="H33" i="3"/>
  <c r="L33" i="3"/>
  <c r="R33" i="3"/>
  <c r="V33" i="3"/>
  <c r="T33" i="3"/>
  <c r="AJ33" i="3"/>
  <c r="AT33" i="3"/>
  <c r="AV33" i="3"/>
  <c r="BN33" i="3"/>
  <c r="BR33" i="3"/>
  <c r="BT33" i="3"/>
  <c r="BZ33" i="3"/>
  <c r="Z33" i="3"/>
  <c r="AB33" i="3"/>
  <c r="F33" i="3"/>
  <c r="AD33" i="3"/>
  <c r="AH33" i="3"/>
  <c r="AZ33" i="3"/>
  <c r="BF33" i="3"/>
  <c r="BH33" i="3"/>
  <c r="BV33" i="3"/>
  <c r="BX33" i="3"/>
  <c r="CD33" i="3"/>
  <c r="AL33" i="3"/>
  <c r="AN33" i="3"/>
  <c r="BD33" i="3"/>
  <c r="AR33" i="3"/>
  <c r="AP33" i="3"/>
  <c r="AX33" i="3"/>
  <c r="BB33" i="3"/>
  <c r="BJ33" i="3"/>
  <c r="BL33" i="3"/>
  <c r="BP33" i="3"/>
  <c r="CB33" i="3"/>
  <c r="AF33" i="3"/>
  <c r="P34" i="3"/>
  <c r="CF34" i="3"/>
  <c r="D34" i="3"/>
  <c r="H34" i="3"/>
  <c r="L34" i="3"/>
  <c r="R34" i="3"/>
  <c r="V34" i="3"/>
  <c r="T34" i="3"/>
  <c r="AJ34" i="3"/>
  <c r="AT34" i="3"/>
  <c r="AV34" i="3"/>
  <c r="BN34" i="3"/>
  <c r="BR34" i="3"/>
  <c r="BT34" i="3"/>
  <c r="BZ34" i="3"/>
  <c r="Z34" i="3"/>
  <c r="AB34" i="3"/>
  <c r="F34" i="3"/>
  <c r="AD34" i="3"/>
  <c r="AH34" i="3"/>
  <c r="AZ34" i="3"/>
  <c r="BF34" i="3"/>
  <c r="BH34" i="3"/>
  <c r="BV34" i="3"/>
  <c r="BX34" i="3"/>
  <c r="CD34" i="3"/>
  <c r="AL34" i="3"/>
  <c r="AN34" i="3"/>
  <c r="BD34" i="3"/>
  <c r="AR34" i="3"/>
  <c r="AP34" i="3"/>
  <c r="AX34" i="3"/>
  <c r="BB34" i="3"/>
  <c r="BJ34" i="3"/>
  <c r="BL34" i="3"/>
  <c r="BP34" i="3"/>
  <c r="CB34" i="3"/>
  <c r="AF34" i="3"/>
  <c r="P35" i="3"/>
  <c r="CF35" i="3"/>
  <c r="D35" i="3"/>
  <c r="H35" i="3"/>
  <c r="L35" i="3"/>
  <c r="R35" i="3"/>
  <c r="V35" i="3"/>
  <c r="T35" i="3"/>
  <c r="AJ35" i="3"/>
  <c r="AT35" i="3"/>
  <c r="AV35" i="3"/>
  <c r="BN35" i="3"/>
  <c r="BR35" i="3"/>
  <c r="BT35" i="3"/>
  <c r="BZ35" i="3"/>
  <c r="Z35" i="3"/>
  <c r="AB35" i="3"/>
  <c r="F35" i="3"/>
  <c r="AD35" i="3"/>
  <c r="AH35" i="3"/>
  <c r="AZ35" i="3"/>
  <c r="BF35" i="3"/>
  <c r="BH35" i="3"/>
  <c r="BV35" i="3"/>
  <c r="BX35" i="3"/>
  <c r="CD35" i="3"/>
  <c r="AL35" i="3"/>
  <c r="AN35" i="3"/>
  <c r="BD35" i="3"/>
  <c r="AR35" i="3"/>
  <c r="AP35" i="3"/>
  <c r="AX35" i="3"/>
  <c r="BB35" i="3"/>
  <c r="BJ35" i="3"/>
  <c r="BL35" i="3"/>
  <c r="BP35" i="3"/>
  <c r="CB35" i="3"/>
  <c r="AF35" i="3"/>
  <c r="N16" i="3"/>
  <c r="N17" i="3"/>
  <c r="N18" i="3"/>
  <c r="N19" i="3"/>
  <c r="N20" i="3"/>
  <c r="N21" i="3"/>
  <c r="N22" i="3"/>
  <c r="N23" i="3"/>
  <c r="N25" i="3"/>
  <c r="N26" i="3"/>
  <c r="N27" i="3"/>
  <c r="N28" i="3"/>
  <c r="N29" i="3"/>
  <c r="N30" i="3"/>
  <c r="N31" i="3"/>
  <c r="N33" i="3"/>
  <c r="N34" i="3"/>
  <c r="N35" i="3"/>
  <c r="C56" i="6"/>
  <c r="C48" i="6"/>
  <c r="CB37" i="3" l="1"/>
  <c r="BB37" i="3"/>
  <c r="BD37" i="3"/>
  <c r="BD38" i="3" s="1"/>
  <c r="BX37" i="3"/>
  <c r="BX38" i="3" s="1"/>
  <c r="AZ37" i="3"/>
  <c r="AB37" i="3"/>
  <c r="BR37" i="3"/>
  <c r="AJ37" i="3"/>
  <c r="AJ38" i="3" s="1"/>
  <c r="R37" i="3"/>
  <c r="R38" i="3" s="1"/>
  <c r="CF37" i="3"/>
  <c r="N37" i="3"/>
  <c r="N38" i="3" s="1"/>
  <c r="BP37" i="3"/>
  <c r="BP38" i="3" s="1"/>
  <c r="AX37" i="3"/>
  <c r="AN37" i="3"/>
  <c r="BV37" i="3"/>
  <c r="AH37" i="3"/>
  <c r="AH38" i="3" s="1"/>
  <c r="Z37" i="3"/>
  <c r="Z38" i="3" s="1"/>
  <c r="BN37" i="3"/>
  <c r="T37" i="3"/>
  <c r="L37" i="3"/>
  <c r="L38" i="3" s="1"/>
  <c r="P37" i="3"/>
  <c r="P38" i="3" s="1"/>
  <c r="BL37" i="3"/>
  <c r="AP37" i="3"/>
  <c r="AP38" i="3" s="1"/>
  <c r="AL37" i="3"/>
  <c r="AL38" i="3" s="1"/>
  <c r="BH37" i="3"/>
  <c r="AD37" i="3"/>
  <c r="BZ37" i="3"/>
  <c r="BZ38" i="3" s="1"/>
  <c r="AV37" i="3"/>
  <c r="AV38" i="3" s="1"/>
  <c r="H37" i="3"/>
  <c r="H38" i="3" s="1"/>
  <c r="AF37" i="3"/>
  <c r="BJ37" i="3"/>
  <c r="BJ38" i="3" s="1"/>
  <c r="AR37" i="3"/>
  <c r="CD37" i="3"/>
  <c r="CD38" i="3" s="1"/>
  <c r="BF37" i="3"/>
  <c r="BF38" i="3" s="1"/>
  <c r="F37" i="3"/>
  <c r="BT37" i="3"/>
  <c r="AT37" i="3"/>
  <c r="AT38" i="3" s="1"/>
  <c r="V37" i="3"/>
  <c r="V38" i="3" s="1"/>
  <c r="D37" i="3"/>
  <c r="D38" i="3" s="1"/>
  <c r="C19" i="12"/>
  <c r="BH63" i="3"/>
  <c r="AV63" i="3"/>
  <c r="BF63" i="3"/>
  <c r="AT63" i="3"/>
  <c r="CB63" i="3"/>
  <c r="BB63" i="3"/>
  <c r="AZ63" i="3"/>
  <c r="AJ63" i="3"/>
  <c r="AN63" i="3"/>
  <c r="AH63" i="3"/>
  <c r="AP63" i="3"/>
  <c r="T63" i="3"/>
  <c r="AX63" i="3"/>
  <c r="N63" i="3"/>
  <c r="CF63" i="3"/>
  <c r="AD63" i="3"/>
  <c r="F63" i="3"/>
  <c r="BD63" i="3"/>
  <c r="BB38" i="3"/>
  <c r="Z63" i="3"/>
  <c r="L63" i="3"/>
  <c r="AL63" i="3"/>
  <c r="BZ63" i="3"/>
  <c r="H63" i="3"/>
  <c r="AF63" i="3"/>
  <c r="CD63" i="3"/>
  <c r="BT63" i="3"/>
  <c r="BX63" i="3"/>
  <c r="BL63" i="3"/>
  <c r="AZ38" i="3"/>
  <c r="BJ63" i="3"/>
  <c r="AB63" i="3"/>
  <c r="R63" i="3"/>
  <c r="D63" i="3"/>
  <c r="BR63" i="3"/>
  <c r="BP63" i="3"/>
  <c r="AR63" i="3"/>
  <c r="BV63" i="3"/>
  <c r="BN63" i="3"/>
  <c r="V63" i="3"/>
  <c r="P63" i="3"/>
  <c r="AR38" i="3"/>
  <c r="AB38" i="3"/>
  <c r="C112" i="7"/>
  <c r="C113" i="7"/>
  <c r="C22" i="12" l="1"/>
  <c r="G51" i="6" s="1"/>
  <c r="H51" i="6" s="1"/>
  <c r="AN38" i="3"/>
  <c r="BH38" i="3"/>
  <c r="AD38" i="3"/>
  <c r="BT38" i="3"/>
  <c r="BL38" i="3"/>
  <c r="BN38" i="3"/>
  <c r="CB38" i="3"/>
  <c r="AX38" i="3"/>
  <c r="AF38" i="3"/>
  <c r="BV38" i="3"/>
  <c r="F38" i="3"/>
  <c r="CF38" i="3"/>
  <c r="BR38" i="3"/>
  <c r="T38" i="3"/>
  <c r="B63" i="7"/>
  <c r="B38" i="7"/>
  <c r="J57" i="3"/>
  <c r="J62" i="3"/>
  <c r="J61" i="3"/>
  <c r="J58" i="3"/>
  <c r="B38" i="3"/>
  <c r="B124" i="7" l="1"/>
  <c r="B56" i="6"/>
  <c r="I44" i="3" l="1"/>
  <c r="CA44" i="3"/>
  <c r="AM44" i="3"/>
  <c r="AQ44" i="3"/>
  <c r="CC44" i="3"/>
  <c r="W44" i="3"/>
  <c r="E44" i="3"/>
  <c r="K44" i="3"/>
  <c r="U44" i="3"/>
  <c r="AK44" i="3"/>
  <c r="BU44" i="3"/>
  <c r="AA44" i="3"/>
  <c r="G44" i="3"/>
  <c r="AI44" i="3"/>
  <c r="BA44" i="3"/>
  <c r="CE44" i="3"/>
  <c r="AO44" i="3"/>
  <c r="AS44" i="3"/>
  <c r="AY44" i="3"/>
  <c r="BC44" i="3"/>
  <c r="AG44" i="3"/>
  <c r="O44" i="3"/>
  <c r="BS44" i="3"/>
  <c r="AC44" i="3"/>
  <c r="BE44" i="3"/>
  <c r="S44" i="3"/>
  <c r="CG44" i="3"/>
  <c r="AU44" i="3"/>
  <c r="BG44" i="3"/>
  <c r="BK44" i="3"/>
  <c r="AE44" i="3"/>
  <c r="BY44" i="3"/>
  <c r="M44" i="3"/>
  <c r="Q44" i="3"/>
  <c r="AW44" i="3"/>
  <c r="BO44" i="3"/>
  <c r="BI44" i="3"/>
  <c r="BW44" i="3"/>
  <c r="BM44" i="3"/>
  <c r="BQ44" i="3"/>
  <c r="B48" i="6"/>
  <c r="D48" i="6"/>
  <c r="C44" i="3"/>
  <c r="B107" i="7"/>
  <c r="B78" i="7"/>
  <c r="BZ9" i="3"/>
  <c r="AD9" i="3"/>
  <c r="AL9" i="3"/>
  <c r="AP9" i="3"/>
  <c r="L9" i="3"/>
  <c r="M43" i="3" s="1"/>
  <c r="Z9" i="3"/>
  <c r="AN9" i="3"/>
  <c r="AX9" i="3"/>
  <c r="H9" i="3"/>
  <c r="I43" i="3" s="1"/>
  <c r="D9" i="3"/>
  <c r="E43" i="3" s="1"/>
  <c r="AH9" i="3"/>
  <c r="CF9" i="3"/>
  <c r="T9" i="3"/>
  <c r="BN9" i="3"/>
  <c r="BV9" i="3"/>
  <c r="BP9" i="3"/>
  <c r="R9" i="3"/>
  <c r="P9" i="3"/>
  <c r="Q43" i="3" s="1"/>
  <c r="BX9" i="3"/>
  <c r="CB9" i="3"/>
  <c r="BR9" i="3"/>
  <c r="BT9" i="3"/>
  <c r="CD9" i="3"/>
  <c r="AF9" i="3"/>
  <c r="N9" i="3"/>
  <c r="O43" i="3" s="1"/>
  <c r="AJ9" i="3"/>
  <c r="AB9" i="3"/>
  <c r="AZ9" i="3"/>
  <c r="BD9" i="3"/>
  <c r="BB9" i="3"/>
  <c r="F9" i="3"/>
  <c r="BF9" i="3"/>
  <c r="AR9" i="3"/>
  <c r="BJ9" i="3"/>
  <c r="AT9" i="3"/>
  <c r="J9" i="3"/>
  <c r="J8" i="3" s="1"/>
  <c r="AV9" i="3"/>
  <c r="BH9" i="3"/>
  <c r="BL9" i="3"/>
  <c r="B9" i="3"/>
  <c r="V9" i="3"/>
  <c r="B114" i="7" l="1"/>
  <c r="C44" i="7"/>
  <c r="D53" i="3"/>
  <c r="L53" i="3"/>
  <c r="H53" i="3"/>
  <c r="P53" i="3"/>
  <c r="AN8" i="3"/>
  <c r="AO37" i="3" s="1"/>
  <c r="AO43" i="3"/>
  <c r="AN53" i="3" s="1"/>
  <c r="AJ8" i="3"/>
  <c r="AK37" i="3" s="1"/>
  <c r="AK43" i="3"/>
  <c r="AJ53" i="3" s="1"/>
  <c r="BN8" i="3"/>
  <c r="BO37" i="3" s="1"/>
  <c r="BO43" i="3"/>
  <c r="BN53" i="3" s="1"/>
  <c r="AL8" i="3"/>
  <c r="AM37" i="3" s="1"/>
  <c r="AM43" i="3"/>
  <c r="AL53" i="3" s="1"/>
  <c r="BV8" i="3"/>
  <c r="BW37" i="3" s="1"/>
  <c r="BW43" i="3"/>
  <c r="BV53" i="3" s="1"/>
  <c r="N53" i="3"/>
  <c r="T8" i="3"/>
  <c r="U37" i="3" s="1"/>
  <c r="U43" i="3"/>
  <c r="T53" i="3" s="1"/>
  <c r="AD8" i="3"/>
  <c r="AE37" i="3" s="1"/>
  <c r="AE43" i="3"/>
  <c r="AD53" i="3" s="1"/>
  <c r="V8" i="3"/>
  <c r="W37" i="3" s="1"/>
  <c r="W43" i="3"/>
  <c r="V53" i="3" s="1"/>
  <c r="AF8" i="3"/>
  <c r="AG37" i="3" s="1"/>
  <c r="AG43" i="3"/>
  <c r="AF53" i="3" s="1"/>
  <c r="CF8" i="3"/>
  <c r="CG37" i="3" s="1"/>
  <c r="CG43" i="3"/>
  <c r="CF53" i="3" s="1"/>
  <c r="BZ8" i="3"/>
  <c r="CA37" i="3" s="1"/>
  <c r="CA43" i="3"/>
  <c r="BZ53" i="3" s="1"/>
  <c r="AB8" i="3"/>
  <c r="AC37" i="3" s="1"/>
  <c r="AC43" i="3"/>
  <c r="AB53" i="3" s="1"/>
  <c r="AT8" i="3"/>
  <c r="AU37" i="3" s="1"/>
  <c r="AU43" i="3"/>
  <c r="AT53" i="3" s="1"/>
  <c r="CD8" i="3"/>
  <c r="CE37" i="3" s="1"/>
  <c r="CE43" i="3"/>
  <c r="CD53" i="3" s="1"/>
  <c r="AH8" i="3"/>
  <c r="AI37" i="3" s="1"/>
  <c r="AI43" i="3"/>
  <c r="AH53" i="3" s="1"/>
  <c r="BT8" i="3"/>
  <c r="BU37" i="3" s="1"/>
  <c r="BU43" i="3"/>
  <c r="BT53" i="3" s="1"/>
  <c r="BR8" i="3"/>
  <c r="BS37" i="3" s="1"/>
  <c r="BS43" i="3"/>
  <c r="BR53" i="3" s="1"/>
  <c r="AP8" i="3"/>
  <c r="AQ37" i="3" s="1"/>
  <c r="AQ43" i="3"/>
  <c r="AP53" i="3" s="1"/>
  <c r="AR8" i="3"/>
  <c r="AS37" i="3" s="1"/>
  <c r="AS43" i="3"/>
  <c r="AR53" i="3" s="1"/>
  <c r="BF8" i="3"/>
  <c r="BG37" i="3" s="1"/>
  <c r="BG43" i="3"/>
  <c r="BF53" i="3" s="1"/>
  <c r="CB8" i="3"/>
  <c r="CC37" i="3" s="1"/>
  <c r="CC43" i="3"/>
  <c r="CB53" i="3" s="1"/>
  <c r="BJ8" i="3"/>
  <c r="BK37" i="3" s="1"/>
  <c r="BK43" i="3"/>
  <c r="BJ53" i="3" s="1"/>
  <c r="BL8" i="3"/>
  <c r="BM37" i="3" s="1"/>
  <c r="BM43" i="3"/>
  <c r="BL53" i="3" s="1"/>
  <c r="F8" i="3"/>
  <c r="G37" i="3" s="1"/>
  <c r="G43" i="3"/>
  <c r="F53" i="3" s="1"/>
  <c r="BX8" i="3"/>
  <c r="BY37" i="3" s="1"/>
  <c r="BY43" i="3"/>
  <c r="BX53" i="3" s="1"/>
  <c r="AX8" i="3"/>
  <c r="AY37" i="3" s="1"/>
  <c r="AY43" i="3"/>
  <c r="AX53" i="3" s="1"/>
  <c r="BH8" i="3"/>
  <c r="BI37" i="3" s="1"/>
  <c r="BI43" i="3"/>
  <c r="BH53" i="3" s="1"/>
  <c r="BB8" i="3"/>
  <c r="BC37" i="3" s="1"/>
  <c r="BC43" i="3"/>
  <c r="BB53" i="3" s="1"/>
  <c r="BD8" i="3"/>
  <c r="BE37" i="3" s="1"/>
  <c r="BE43" i="3"/>
  <c r="BD53" i="3" s="1"/>
  <c r="AV8" i="3"/>
  <c r="AW37" i="3" s="1"/>
  <c r="AW43" i="3"/>
  <c r="AV53" i="3" s="1"/>
  <c r="R8" i="3"/>
  <c r="S37" i="3" s="1"/>
  <c r="S43" i="3"/>
  <c r="R53" i="3" s="1"/>
  <c r="Z8" i="3"/>
  <c r="AA37" i="3" s="1"/>
  <c r="AA43" i="3"/>
  <c r="Z53" i="3" s="1"/>
  <c r="AZ8" i="3"/>
  <c r="BA37" i="3" s="1"/>
  <c r="BA43" i="3"/>
  <c r="AZ53" i="3" s="1"/>
  <c r="BP8" i="3"/>
  <c r="BQ37" i="3" s="1"/>
  <c r="BQ43" i="3"/>
  <c r="BP53" i="3" s="1"/>
  <c r="C82" i="7"/>
  <c r="C81" i="7"/>
  <c r="K43" i="3"/>
  <c r="J53" i="3" s="1"/>
  <c r="B9" i="7"/>
  <c r="B8" i="7" s="1"/>
  <c r="B77" i="7" l="1"/>
  <c r="C100" i="7" s="1"/>
  <c r="BS27" i="3"/>
  <c r="BS28" i="3"/>
  <c r="BS29" i="3"/>
  <c r="BS25" i="3"/>
  <c r="BS22" i="3"/>
  <c r="BS20" i="3"/>
  <c r="BS16" i="3"/>
  <c r="BS18" i="3"/>
  <c r="BS31" i="3"/>
  <c r="BS33" i="3"/>
  <c r="BS35" i="3"/>
  <c r="BS30" i="3"/>
  <c r="BS34" i="3"/>
  <c r="BS21" i="3"/>
  <c r="BS23" i="3"/>
  <c r="BS26" i="3"/>
  <c r="BS17" i="3"/>
  <c r="BS19" i="3"/>
  <c r="CA31" i="3"/>
  <c r="CA21" i="3"/>
  <c r="CA22" i="3"/>
  <c r="CA19" i="3"/>
  <c r="CA20" i="3"/>
  <c r="CA16" i="3"/>
  <c r="CA27" i="3"/>
  <c r="CA25" i="3"/>
  <c r="CA18" i="3"/>
  <c r="CA23" i="3"/>
  <c r="CA17" i="3"/>
  <c r="CA30" i="3"/>
  <c r="CA33" i="3"/>
  <c r="CA35" i="3"/>
  <c r="CA29" i="3"/>
  <c r="CA26" i="3"/>
  <c r="CA28" i="3"/>
  <c r="CA34" i="3"/>
  <c r="BC16" i="3"/>
  <c r="BC31" i="3"/>
  <c r="BC23" i="3"/>
  <c r="BC25" i="3"/>
  <c r="BC17" i="3"/>
  <c r="BC18" i="3"/>
  <c r="BC30" i="3"/>
  <c r="BC22" i="3"/>
  <c r="BC33" i="3"/>
  <c r="BC35" i="3"/>
  <c r="BC19" i="3"/>
  <c r="BC20" i="3"/>
  <c r="BC28" i="3"/>
  <c r="BC21" i="3"/>
  <c r="BC26" i="3"/>
  <c r="BC27" i="3"/>
  <c r="BC29" i="3"/>
  <c r="BC34" i="3"/>
  <c r="AA26" i="3"/>
  <c r="AA27" i="3"/>
  <c r="AA28" i="3"/>
  <c r="AA19" i="3"/>
  <c r="AA34" i="3"/>
  <c r="AA23" i="3"/>
  <c r="AA31" i="3"/>
  <c r="AA17" i="3"/>
  <c r="AA30" i="3"/>
  <c r="AA33" i="3"/>
  <c r="AA35" i="3"/>
  <c r="AA21" i="3"/>
  <c r="AA29" i="3"/>
  <c r="AA16" i="3"/>
  <c r="AA25" i="3"/>
  <c r="AA18" i="3"/>
  <c r="AA22" i="3"/>
  <c r="AA20" i="3"/>
  <c r="CC29" i="3"/>
  <c r="CC27" i="3"/>
  <c r="CC25" i="3"/>
  <c r="CC22" i="3"/>
  <c r="CC16" i="3"/>
  <c r="CC19" i="3"/>
  <c r="CC20" i="3"/>
  <c r="CC33" i="3"/>
  <c r="CC35" i="3"/>
  <c r="CC18" i="3"/>
  <c r="CC34" i="3"/>
  <c r="CC30" i="3"/>
  <c r="CC31" i="3"/>
  <c r="CC26" i="3"/>
  <c r="CC28" i="3"/>
  <c r="CC21" i="3"/>
  <c r="CC17" i="3"/>
  <c r="CC23" i="3"/>
  <c r="BU30" i="3"/>
  <c r="BU31" i="3"/>
  <c r="BU33" i="3"/>
  <c r="BU35" i="3"/>
  <c r="BU34" i="3"/>
  <c r="BU27" i="3"/>
  <c r="BU26" i="3"/>
  <c r="BU19" i="3"/>
  <c r="BU16" i="3"/>
  <c r="BU18" i="3"/>
  <c r="BU22" i="3"/>
  <c r="BU25" i="3"/>
  <c r="BU17" i="3"/>
  <c r="BU21" i="3"/>
  <c r="BU20" i="3"/>
  <c r="BU23" i="3"/>
  <c r="BU29" i="3"/>
  <c r="BU28" i="3"/>
  <c r="BW30" i="3"/>
  <c r="BW27" i="3"/>
  <c r="BW28" i="3"/>
  <c r="BW18" i="3"/>
  <c r="BW19" i="3"/>
  <c r="BW25" i="3"/>
  <c r="BW22" i="3"/>
  <c r="BW23" i="3"/>
  <c r="BW17" i="3"/>
  <c r="BW34" i="3"/>
  <c r="BW20" i="3"/>
  <c r="BW21" i="3"/>
  <c r="BW16" i="3"/>
  <c r="BW29" i="3"/>
  <c r="BW31" i="3"/>
  <c r="BW26" i="3"/>
  <c r="BW33" i="3"/>
  <c r="BW35" i="3"/>
  <c r="BI34" i="3"/>
  <c r="BI31" i="3"/>
  <c r="BI30" i="3"/>
  <c r="BI33" i="3"/>
  <c r="BI35" i="3"/>
  <c r="BI29" i="3"/>
  <c r="BI17" i="3"/>
  <c r="BI18" i="3"/>
  <c r="BI20" i="3"/>
  <c r="BI26" i="3"/>
  <c r="BI28" i="3"/>
  <c r="BI27" i="3"/>
  <c r="BI22" i="3"/>
  <c r="BI25" i="3"/>
  <c r="BI23" i="3"/>
  <c r="BI16" i="3"/>
  <c r="BI21" i="3"/>
  <c r="BI19" i="3"/>
  <c r="AY30" i="3"/>
  <c r="AY31" i="3"/>
  <c r="AY33" i="3"/>
  <c r="AY35" i="3"/>
  <c r="AY34" i="3"/>
  <c r="AY29" i="3"/>
  <c r="AY20" i="3"/>
  <c r="AY27" i="3"/>
  <c r="AY25" i="3"/>
  <c r="AY19" i="3"/>
  <c r="AY26" i="3"/>
  <c r="AY21" i="3"/>
  <c r="AY23" i="3"/>
  <c r="AY18" i="3"/>
  <c r="AY22" i="3"/>
  <c r="AY28" i="3"/>
  <c r="AY17" i="3"/>
  <c r="AY16" i="3"/>
  <c r="CG29" i="3"/>
  <c r="CG22" i="3"/>
  <c r="CG16" i="3"/>
  <c r="CG35" i="3"/>
  <c r="CG33" i="3"/>
  <c r="CG31" i="3"/>
  <c r="CG20" i="3"/>
  <c r="CG27" i="3"/>
  <c r="CG34" i="3"/>
  <c r="CG19" i="3"/>
  <c r="CG25" i="3"/>
  <c r="CG18" i="3"/>
  <c r="CG26" i="3"/>
  <c r="CG28" i="3"/>
  <c r="CG21" i="3"/>
  <c r="CG23" i="3"/>
  <c r="CG30" i="3"/>
  <c r="CG17" i="3"/>
  <c r="BG28" i="3"/>
  <c r="BG23" i="3"/>
  <c r="BG25" i="3"/>
  <c r="BG19" i="3"/>
  <c r="BG17" i="3"/>
  <c r="BG34" i="3"/>
  <c r="BG21" i="3"/>
  <c r="BG31" i="3"/>
  <c r="BG30" i="3"/>
  <c r="BG26" i="3"/>
  <c r="BG33" i="3"/>
  <c r="BG35" i="3"/>
  <c r="BG16" i="3"/>
  <c r="BG18" i="3"/>
  <c r="BG22" i="3"/>
  <c r="BG27" i="3"/>
  <c r="BG29" i="3"/>
  <c r="BG20" i="3"/>
  <c r="AM21" i="3"/>
  <c r="AM22" i="3"/>
  <c r="AM23" i="3"/>
  <c r="AM25" i="3"/>
  <c r="AM19" i="3"/>
  <c r="AM20" i="3"/>
  <c r="AM17" i="3"/>
  <c r="AM18" i="3"/>
  <c r="AM31" i="3"/>
  <c r="AM16" i="3"/>
  <c r="AM26" i="3"/>
  <c r="AM27" i="3"/>
  <c r="AM28" i="3"/>
  <c r="AM29" i="3"/>
  <c r="AM30" i="3"/>
  <c r="AM33" i="3"/>
  <c r="AM35" i="3"/>
  <c r="AM34" i="3"/>
  <c r="AI30" i="3"/>
  <c r="AI31" i="3"/>
  <c r="AI33" i="3"/>
  <c r="AI35" i="3"/>
  <c r="AI34" i="3"/>
  <c r="AI21" i="3"/>
  <c r="AI16" i="3"/>
  <c r="AI27" i="3"/>
  <c r="AI18" i="3"/>
  <c r="AI26" i="3"/>
  <c r="AI17" i="3"/>
  <c r="AI25" i="3"/>
  <c r="AI29" i="3"/>
  <c r="AI20" i="3"/>
  <c r="AI22" i="3"/>
  <c r="AI23" i="3"/>
  <c r="AI28" i="3"/>
  <c r="AI19" i="3"/>
  <c r="AG33" i="3"/>
  <c r="AG35" i="3"/>
  <c r="AG34" i="3"/>
  <c r="AG30" i="3"/>
  <c r="AG31" i="3"/>
  <c r="AG20" i="3"/>
  <c r="AG22" i="3"/>
  <c r="AG16" i="3"/>
  <c r="AG19" i="3"/>
  <c r="AG21" i="3"/>
  <c r="AG18" i="3"/>
  <c r="AG23" i="3"/>
  <c r="AG27" i="3"/>
  <c r="AG25" i="3"/>
  <c r="AG26" i="3"/>
  <c r="AG17" i="3"/>
  <c r="AG29" i="3"/>
  <c r="AG28" i="3"/>
  <c r="BY16" i="3"/>
  <c r="BY22" i="3"/>
  <c r="BY23" i="3"/>
  <c r="BY25" i="3"/>
  <c r="BY18" i="3"/>
  <c r="BY27" i="3"/>
  <c r="BY33" i="3"/>
  <c r="BY35" i="3"/>
  <c r="BY34" i="3"/>
  <c r="BY20" i="3"/>
  <c r="BY29" i="3"/>
  <c r="BY30" i="3"/>
  <c r="BY31" i="3"/>
  <c r="BY17" i="3"/>
  <c r="BY21" i="3"/>
  <c r="BY26" i="3"/>
  <c r="BY28" i="3"/>
  <c r="BY19" i="3"/>
  <c r="AW34" i="3"/>
  <c r="AW31" i="3"/>
  <c r="AW33" i="3"/>
  <c r="AW35" i="3"/>
  <c r="AW30" i="3"/>
  <c r="AW21" i="3"/>
  <c r="AW20" i="3"/>
  <c r="AW17" i="3"/>
  <c r="AW23" i="3"/>
  <c r="AW29" i="3"/>
  <c r="AW16" i="3"/>
  <c r="AW19" i="3"/>
  <c r="AW28" i="3"/>
  <c r="AW22" i="3"/>
  <c r="AW18" i="3"/>
  <c r="AW27" i="3"/>
  <c r="AW25" i="3"/>
  <c r="AW26" i="3"/>
  <c r="AS29" i="3"/>
  <c r="AS30" i="3"/>
  <c r="AS27" i="3"/>
  <c r="AS28" i="3"/>
  <c r="AS18" i="3"/>
  <c r="AS19" i="3"/>
  <c r="AS16" i="3"/>
  <c r="AS17" i="3"/>
  <c r="AS21" i="3"/>
  <c r="AS20" i="3"/>
  <c r="AS26" i="3"/>
  <c r="AS34" i="3"/>
  <c r="AS31" i="3"/>
  <c r="AS25" i="3"/>
  <c r="AS22" i="3"/>
  <c r="AS23" i="3"/>
  <c r="AS33" i="3"/>
  <c r="AS35" i="3"/>
  <c r="BO25" i="3"/>
  <c r="BO26" i="3"/>
  <c r="BO22" i="3"/>
  <c r="BO23" i="3"/>
  <c r="BO20" i="3"/>
  <c r="BO21" i="3"/>
  <c r="BO30" i="3"/>
  <c r="BO18" i="3"/>
  <c r="BO19" i="3"/>
  <c r="BO16" i="3"/>
  <c r="BO17" i="3"/>
  <c r="BO27" i="3"/>
  <c r="BO28" i="3"/>
  <c r="BO29" i="3"/>
  <c r="BO34" i="3"/>
  <c r="BO31" i="3"/>
  <c r="BO33" i="3"/>
  <c r="BO35" i="3"/>
  <c r="BK19" i="3"/>
  <c r="BK20" i="3"/>
  <c r="BK21" i="3"/>
  <c r="BK17" i="3"/>
  <c r="BK28" i="3"/>
  <c r="BK23" i="3"/>
  <c r="BK34" i="3"/>
  <c r="BK31" i="3"/>
  <c r="BK30" i="3"/>
  <c r="BK33" i="3"/>
  <c r="BK35" i="3"/>
  <c r="BK26" i="3"/>
  <c r="BK25" i="3"/>
  <c r="BK18" i="3"/>
  <c r="BK29" i="3"/>
  <c r="BK22" i="3"/>
  <c r="BK27" i="3"/>
  <c r="BK16" i="3"/>
  <c r="BA28" i="3"/>
  <c r="BA29" i="3"/>
  <c r="BA23" i="3"/>
  <c r="BA25" i="3"/>
  <c r="BA26" i="3"/>
  <c r="BA27" i="3"/>
  <c r="BA31" i="3"/>
  <c r="BA21" i="3"/>
  <c r="BA22" i="3"/>
  <c r="BA19" i="3"/>
  <c r="BA20" i="3"/>
  <c r="BA16" i="3"/>
  <c r="BA17" i="3"/>
  <c r="BA30" i="3"/>
  <c r="BA33" i="3"/>
  <c r="BA35" i="3"/>
  <c r="BA18" i="3"/>
  <c r="BA34" i="3"/>
  <c r="G18" i="3"/>
  <c r="G19" i="3"/>
  <c r="G16" i="3"/>
  <c r="G17" i="3"/>
  <c r="G30" i="3"/>
  <c r="G25" i="3"/>
  <c r="G26" i="3"/>
  <c r="G27" i="3"/>
  <c r="G28" i="3"/>
  <c r="G20" i="3"/>
  <c r="G21" i="3"/>
  <c r="G29" i="3"/>
  <c r="G34" i="3"/>
  <c r="G22" i="3"/>
  <c r="G23" i="3"/>
  <c r="G31" i="3"/>
  <c r="G33" i="3"/>
  <c r="G35" i="3"/>
  <c r="CE30" i="3"/>
  <c r="CE31" i="3"/>
  <c r="CE33" i="3"/>
  <c r="CE35" i="3"/>
  <c r="CE34" i="3"/>
  <c r="CE23" i="3"/>
  <c r="CE18" i="3"/>
  <c r="CE17" i="3"/>
  <c r="CE28" i="3"/>
  <c r="CE22" i="3"/>
  <c r="CE20" i="3"/>
  <c r="CE27" i="3"/>
  <c r="CE16" i="3"/>
  <c r="CE26" i="3"/>
  <c r="CE21" i="3"/>
  <c r="CE25" i="3"/>
  <c r="CE19" i="3"/>
  <c r="CE29" i="3"/>
  <c r="W29" i="3"/>
  <c r="W27" i="3"/>
  <c r="W28" i="3"/>
  <c r="W30" i="3"/>
  <c r="W33" i="3"/>
  <c r="W25" i="3"/>
  <c r="W26" i="3"/>
  <c r="W22" i="3"/>
  <c r="W23" i="3"/>
  <c r="W16" i="3"/>
  <c r="W17" i="3"/>
  <c r="W18" i="3"/>
  <c r="W19" i="3"/>
  <c r="W20" i="3"/>
  <c r="W31" i="3"/>
  <c r="W34" i="3"/>
  <c r="W21" i="3"/>
  <c r="W35" i="3"/>
  <c r="BE34" i="3"/>
  <c r="BE31" i="3"/>
  <c r="BE30" i="3"/>
  <c r="BE33" i="3"/>
  <c r="BE35" i="3"/>
  <c r="BE29" i="3"/>
  <c r="BE20" i="3"/>
  <c r="BE26" i="3"/>
  <c r="BE28" i="3"/>
  <c r="BE27" i="3"/>
  <c r="BE25" i="3"/>
  <c r="BE19" i="3"/>
  <c r="BE23" i="3"/>
  <c r="BE16" i="3"/>
  <c r="BE22" i="3"/>
  <c r="BE17" i="3"/>
  <c r="BE18" i="3"/>
  <c r="BE21" i="3"/>
  <c r="AQ25" i="3"/>
  <c r="AQ20" i="3"/>
  <c r="AQ21" i="3"/>
  <c r="AQ16" i="3"/>
  <c r="AQ22" i="3"/>
  <c r="AQ33" i="3"/>
  <c r="AQ35" i="3"/>
  <c r="AQ27" i="3"/>
  <c r="AQ29" i="3"/>
  <c r="AQ34" i="3"/>
  <c r="AQ18" i="3"/>
  <c r="AQ30" i="3"/>
  <c r="AQ31" i="3"/>
  <c r="AQ28" i="3"/>
  <c r="AQ17" i="3"/>
  <c r="AQ23" i="3"/>
  <c r="AQ26" i="3"/>
  <c r="AQ19" i="3"/>
  <c r="AK31" i="3"/>
  <c r="AK28" i="3"/>
  <c r="AK29" i="3"/>
  <c r="AK21" i="3"/>
  <c r="AK22" i="3"/>
  <c r="AK16" i="3"/>
  <c r="AK17" i="3"/>
  <c r="AK18" i="3"/>
  <c r="AK20" i="3"/>
  <c r="AK26" i="3"/>
  <c r="AK33" i="3"/>
  <c r="AK35" i="3"/>
  <c r="AK25" i="3"/>
  <c r="AK27" i="3"/>
  <c r="AK23" i="3"/>
  <c r="AK19" i="3"/>
  <c r="AK30" i="3"/>
  <c r="AK34" i="3"/>
  <c r="AC34" i="3"/>
  <c r="AC31" i="3"/>
  <c r="AC30" i="3"/>
  <c r="AC33" i="3"/>
  <c r="AC35" i="3"/>
  <c r="AC19" i="3"/>
  <c r="AC29" i="3"/>
  <c r="AC22" i="3"/>
  <c r="AC17" i="3"/>
  <c r="AC28" i="3"/>
  <c r="AC21" i="3"/>
  <c r="AC26" i="3"/>
  <c r="AC16" i="3"/>
  <c r="AC25" i="3"/>
  <c r="AC20" i="3"/>
  <c r="AC18" i="3"/>
  <c r="AC27" i="3"/>
  <c r="AC23" i="3"/>
  <c r="BM34" i="3"/>
  <c r="BM31" i="3"/>
  <c r="BM30" i="3"/>
  <c r="BM33" i="3"/>
  <c r="BM35" i="3"/>
  <c r="BM17" i="3"/>
  <c r="BM27" i="3"/>
  <c r="BM26" i="3"/>
  <c r="BM20" i="3"/>
  <c r="BM25" i="3"/>
  <c r="BM19" i="3"/>
  <c r="BM29" i="3"/>
  <c r="BM16" i="3"/>
  <c r="BM18" i="3"/>
  <c r="BM28" i="3"/>
  <c r="BM23" i="3"/>
  <c r="BM22" i="3"/>
  <c r="BM21" i="3"/>
  <c r="AU19" i="3"/>
  <c r="AU16" i="3"/>
  <c r="AU17" i="3"/>
  <c r="AU26" i="3"/>
  <c r="AU21" i="3"/>
  <c r="AU34" i="3"/>
  <c r="AU29" i="3"/>
  <c r="AU28" i="3"/>
  <c r="AU31" i="3"/>
  <c r="AU33" i="3"/>
  <c r="AU35" i="3"/>
  <c r="AU30" i="3"/>
  <c r="AU23" i="3"/>
  <c r="AU18" i="3"/>
  <c r="AU20" i="3"/>
  <c r="AU27" i="3"/>
  <c r="AU22" i="3"/>
  <c r="AU25" i="3"/>
  <c r="AE22" i="3"/>
  <c r="AE20" i="3"/>
  <c r="AE18" i="3"/>
  <c r="AE16" i="3"/>
  <c r="AE25" i="3"/>
  <c r="AE26" i="3"/>
  <c r="AE27" i="3"/>
  <c r="AE30" i="3"/>
  <c r="AE31" i="3"/>
  <c r="AE33" i="3"/>
  <c r="AE35" i="3"/>
  <c r="AE29" i="3"/>
  <c r="AE34" i="3"/>
  <c r="AE17" i="3"/>
  <c r="AE23" i="3"/>
  <c r="AE19" i="3"/>
  <c r="AE28" i="3"/>
  <c r="AE21" i="3"/>
  <c r="U30" i="3"/>
  <c r="U33" i="3"/>
  <c r="U35" i="3"/>
  <c r="U31" i="3"/>
  <c r="U34" i="3"/>
  <c r="U29" i="3"/>
  <c r="U22" i="3"/>
  <c r="U27" i="3"/>
  <c r="U28" i="3"/>
  <c r="U18" i="3"/>
  <c r="U26" i="3"/>
  <c r="U20" i="3"/>
  <c r="U25" i="3"/>
  <c r="U21" i="3"/>
  <c r="U23" i="3"/>
  <c r="U19" i="3"/>
  <c r="U17" i="3"/>
  <c r="U16" i="3"/>
  <c r="S30" i="3"/>
  <c r="S34" i="3"/>
  <c r="S35" i="3"/>
  <c r="S31" i="3"/>
  <c r="S33" i="3"/>
  <c r="S18" i="3"/>
  <c r="S17" i="3"/>
  <c r="S21" i="3"/>
  <c r="S20" i="3"/>
  <c r="S28" i="3"/>
  <c r="S16" i="3"/>
  <c r="S27" i="3"/>
  <c r="S25" i="3"/>
  <c r="S23" i="3"/>
  <c r="S26" i="3"/>
  <c r="S22" i="3"/>
  <c r="S29" i="3"/>
  <c r="S19" i="3"/>
  <c r="BQ25" i="3"/>
  <c r="BQ26" i="3"/>
  <c r="BQ22" i="3"/>
  <c r="BQ23" i="3"/>
  <c r="BQ30" i="3"/>
  <c r="BQ18" i="3"/>
  <c r="BQ19" i="3"/>
  <c r="BQ20" i="3"/>
  <c r="BQ21" i="3"/>
  <c r="BQ16" i="3"/>
  <c r="BQ17" i="3"/>
  <c r="BQ29" i="3"/>
  <c r="BQ28" i="3"/>
  <c r="BQ27" i="3"/>
  <c r="BQ34" i="3"/>
  <c r="BQ31" i="3"/>
  <c r="BQ33" i="3"/>
  <c r="BQ35" i="3"/>
  <c r="AO26" i="3"/>
  <c r="AO21" i="3"/>
  <c r="AO22" i="3"/>
  <c r="AO23" i="3"/>
  <c r="AO19" i="3"/>
  <c r="AO17" i="3"/>
  <c r="AO34" i="3"/>
  <c r="AO28" i="3"/>
  <c r="AO31" i="3"/>
  <c r="AO30" i="3"/>
  <c r="AO33" i="3"/>
  <c r="AO35" i="3"/>
  <c r="AO16" i="3"/>
  <c r="AO18" i="3"/>
  <c r="AO27" i="3"/>
  <c r="AO29" i="3"/>
  <c r="AO25" i="3"/>
  <c r="AO20" i="3"/>
  <c r="C106" i="7"/>
  <c r="C104" i="7"/>
  <c r="C102" i="7"/>
  <c r="C87" i="7"/>
  <c r="C98" i="7"/>
  <c r="C95" i="7"/>
  <c r="C22" i="7"/>
  <c r="C35" i="7"/>
  <c r="C21" i="7"/>
  <c r="C34" i="7"/>
  <c r="C20" i="7"/>
  <c r="C28" i="7"/>
  <c r="C27" i="7"/>
  <c r="C26" i="7"/>
  <c r="C25" i="7"/>
  <c r="C37" i="7"/>
  <c r="C23" i="7"/>
  <c r="C33" i="7"/>
  <c r="C31" i="7"/>
  <c r="C30" i="7"/>
  <c r="C29" i="7"/>
  <c r="C19" i="7"/>
  <c r="C18" i="7"/>
  <c r="C17" i="7"/>
  <c r="C16" i="7"/>
  <c r="C43" i="7"/>
  <c r="B53" i="7" s="1"/>
  <c r="C85" i="7" l="1"/>
  <c r="C88" i="7"/>
  <c r="C91" i="7"/>
  <c r="C86" i="7"/>
  <c r="C89" i="7"/>
  <c r="C96" i="7"/>
  <c r="C103" i="7"/>
  <c r="C97" i="7"/>
  <c r="C90" i="7"/>
  <c r="C99" i="7"/>
  <c r="C94" i="7"/>
  <c r="C92" i="7"/>
  <c r="BG38" i="3"/>
  <c r="BG39" i="3" s="1"/>
  <c r="BF54" i="3" s="1"/>
  <c r="BG58" i="3" s="1"/>
  <c r="AE38" i="3"/>
  <c r="AE39" i="3" s="1"/>
  <c r="AD54" i="3" s="1"/>
  <c r="BM38" i="3"/>
  <c r="BM39" i="3" s="1"/>
  <c r="BL54" i="3" s="1"/>
  <c r="BY38" i="3"/>
  <c r="BY39" i="3" s="1"/>
  <c r="BX54" i="3" s="1"/>
  <c r="U38" i="3"/>
  <c r="U39" i="3" s="1"/>
  <c r="T54" i="3" s="1"/>
  <c r="CG38" i="3"/>
  <c r="CG39" i="3" s="1"/>
  <c r="CF54" i="3" s="1"/>
  <c r="BW38" i="3"/>
  <c r="BW39" i="3" s="1"/>
  <c r="BV54" i="3" s="1"/>
  <c r="AI38" i="3"/>
  <c r="AI39" i="3" s="1"/>
  <c r="AH54" i="3" s="1"/>
  <c r="S38" i="3"/>
  <c r="S39" i="3" s="1"/>
  <c r="R54" i="3" s="1"/>
  <c r="AC38" i="3"/>
  <c r="AC39" i="3" s="1"/>
  <c r="AB54" i="3" s="1"/>
  <c r="W38" i="3"/>
  <c r="W39" i="3" s="1"/>
  <c r="V54" i="3" s="1"/>
  <c r="BS38" i="3"/>
  <c r="BS39" i="3" s="1"/>
  <c r="BR54" i="3" s="1"/>
  <c r="AK38" i="3"/>
  <c r="AK39" i="3" s="1"/>
  <c r="AJ54" i="3" s="1"/>
  <c r="AQ38" i="3"/>
  <c r="AQ39" i="3" s="1"/>
  <c r="AP54" i="3" s="1"/>
  <c r="AS38" i="3"/>
  <c r="AS39" i="3" s="1"/>
  <c r="AR54" i="3" s="1"/>
  <c r="BA38" i="3"/>
  <c r="BA39" i="3" s="1"/>
  <c r="AZ54" i="3" s="1"/>
  <c r="AG38" i="3"/>
  <c r="AG39" i="3" s="1"/>
  <c r="AF54" i="3" s="1"/>
  <c r="CC38" i="3"/>
  <c r="CC39" i="3" s="1"/>
  <c r="CB54" i="3" s="1"/>
  <c r="CA38" i="3"/>
  <c r="CA39" i="3" s="1"/>
  <c r="BZ54" i="3" s="1"/>
  <c r="AU38" i="3"/>
  <c r="AU39" i="3" s="1"/>
  <c r="AT54" i="3" s="1"/>
  <c r="AO38" i="3"/>
  <c r="AO39" i="3" s="1"/>
  <c r="AN54" i="3" s="1"/>
  <c r="BI38" i="3"/>
  <c r="BI39" i="3" s="1"/>
  <c r="BH54" i="3" s="1"/>
  <c r="AA38" i="3"/>
  <c r="AA39" i="3" s="1"/>
  <c r="Z54" i="3" s="1"/>
  <c r="CE38" i="3"/>
  <c r="CE39" i="3" s="1"/>
  <c r="CD54" i="3" s="1"/>
  <c r="BO38" i="3"/>
  <c r="BO39" i="3" s="1"/>
  <c r="BN54" i="3" s="1"/>
  <c r="AW38" i="3"/>
  <c r="AW39" i="3" s="1"/>
  <c r="AV54" i="3" s="1"/>
  <c r="AM38" i="3"/>
  <c r="AM39" i="3" s="1"/>
  <c r="AL54" i="3" s="1"/>
  <c r="G38" i="3"/>
  <c r="G39" i="3" s="1"/>
  <c r="F54" i="3" s="1"/>
  <c r="BC38" i="3"/>
  <c r="BC39" i="3" s="1"/>
  <c r="BB54" i="3" s="1"/>
  <c r="BK38" i="3"/>
  <c r="BK39" i="3" s="1"/>
  <c r="BJ54" i="3" s="1"/>
  <c r="BQ38" i="3"/>
  <c r="BQ39" i="3" s="1"/>
  <c r="BP54" i="3" s="1"/>
  <c r="BE38" i="3"/>
  <c r="BE39" i="3" s="1"/>
  <c r="BD54" i="3" s="1"/>
  <c r="AY38" i="3"/>
  <c r="AY39" i="3" s="1"/>
  <c r="AX54" i="3" s="1"/>
  <c r="BU38" i="3"/>
  <c r="BU39" i="3" s="1"/>
  <c r="BT54" i="3" s="1"/>
  <c r="C38" i="7"/>
  <c r="C39" i="7" s="1"/>
  <c r="B54" i="7" s="1"/>
  <c r="C107" i="7" l="1"/>
  <c r="C108" i="7" s="1"/>
  <c r="B115" i="7" s="1"/>
  <c r="C118" i="7" s="1"/>
  <c r="BG57" i="3"/>
  <c r="BG61" i="3" s="1"/>
  <c r="BE58" i="3"/>
  <c r="BE57" i="3"/>
  <c r="BQ58" i="3"/>
  <c r="BQ57" i="3"/>
  <c r="CA57" i="3"/>
  <c r="CA58" i="3"/>
  <c r="AI57" i="3"/>
  <c r="AI58" i="3"/>
  <c r="AU58" i="3"/>
  <c r="AU57" i="3"/>
  <c r="AG57" i="3"/>
  <c r="AG58" i="3"/>
  <c r="CG58" i="3"/>
  <c r="CG57" i="3"/>
  <c r="BW58" i="3"/>
  <c r="BW57" i="3"/>
  <c r="G58" i="3"/>
  <c r="G57" i="3"/>
  <c r="BA57" i="3"/>
  <c r="BA58" i="3"/>
  <c r="U58" i="3"/>
  <c r="U57" i="3"/>
  <c r="BY58" i="3"/>
  <c r="BY57" i="3"/>
  <c r="AO57" i="3"/>
  <c r="AO58" i="3"/>
  <c r="CC58" i="3"/>
  <c r="CC57" i="3"/>
  <c r="AM57" i="3"/>
  <c r="AM58" i="3"/>
  <c r="BM58" i="3"/>
  <c r="BM57" i="3"/>
  <c r="AK57" i="3"/>
  <c r="AK58" i="3"/>
  <c r="CE57" i="3"/>
  <c r="CE58" i="3"/>
  <c r="BS57" i="3"/>
  <c r="BS58" i="3"/>
  <c r="S58" i="3"/>
  <c r="S57" i="3"/>
  <c r="BK57" i="3"/>
  <c r="BK58" i="3"/>
  <c r="AS58" i="3"/>
  <c r="AS57" i="3"/>
  <c r="AQ58" i="3"/>
  <c r="AQ57" i="3"/>
  <c r="BO58" i="3"/>
  <c r="BO57" i="3"/>
  <c r="AA58" i="3"/>
  <c r="AA57" i="3"/>
  <c r="W57" i="3"/>
  <c r="W58" i="3"/>
  <c r="AY57" i="3"/>
  <c r="AY58" i="3"/>
  <c r="BC57" i="3"/>
  <c r="BC58" i="3"/>
  <c r="AW58" i="3"/>
  <c r="AW57" i="3"/>
  <c r="AE58" i="3"/>
  <c r="AE57" i="3"/>
  <c r="BU57" i="3"/>
  <c r="BU58" i="3"/>
  <c r="BI58" i="3"/>
  <c r="BI57" i="3"/>
  <c r="AC58" i="3"/>
  <c r="AC57" i="3"/>
  <c r="C58" i="7"/>
  <c r="C57" i="7"/>
  <c r="BS60" i="3" l="1"/>
  <c r="CG60" i="3"/>
  <c r="C119" i="7"/>
  <c r="C122" i="7" s="1"/>
  <c r="W61" i="3"/>
  <c r="BW60" i="3"/>
  <c r="BQ60" i="3"/>
  <c r="BO60" i="3"/>
  <c r="BY62" i="3"/>
  <c r="AE60" i="3"/>
  <c r="BG62" i="3"/>
  <c r="BU61" i="3"/>
  <c r="BG60" i="3"/>
  <c r="BK62" i="3"/>
  <c r="BI60" i="3"/>
  <c r="BA62" i="3"/>
  <c r="AQ60" i="3"/>
  <c r="W60" i="3"/>
  <c r="CC60" i="3"/>
  <c r="BC60" i="3"/>
  <c r="CE62" i="3"/>
  <c r="BS61" i="3"/>
  <c r="U61" i="3"/>
  <c r="AW61" i="3"/>
  <c r="W62" i="3"/>
  <c r="BM60" i="3"/>
  <c r="AI62" i="3"/>
  <c r="BC62" i="3"/>
  <c r="AM62" i="3"/>
  <c r="BS62" i="3"/>
  <c r="BQ62" i="3"/>
  <c r="AY60" i="3"/>
  <c r="BY60" i="3"/>
  <c r="AG61" i="3"/>
  <c r="BW62" i="3"/>
  <c r="CA60" i="3"/>
  <c r="AE62" i="3"/>
  <c r="BQ61" i="3"/>
  <c r="AK60" i="3"/>
  <c r="AC60" i="3"/>
  <c r="S60" i="3"/>
  <c r="BE62" i="3"/>
  <c r="AA61" i="3"/>
  <c r="AU60" i="3"/>
  <c r="BU62" i="3"/>
  <c r="AY62" i="3"/>
  <c r="BO61" i="3"/>
  <c r="AO62" i="3"/>
  <c r="CA61" i="3"/>
  <c r="AC62" i="3"/>
  <c r="BY61" i="3"/>
  <c r="CA62" i="3"/>
  <c r="BI61" i="3"/>
  <c r="AS62" i="3"/>
  <c r="AM61" i="3"/>
  <c r="CC61" i="3"/>
  <c r="CE61" i="3"/>
  <c r="CC62" i="3"/>
  <c r="AG62" i="3"/>
  <c r="BC61" i="3"/>
  <c r="AU61" i="3"/>
  <c r="AQ62" i="3"/>
  <c r="BU60" i="3"/>
  <c r="AA60" i="3"/>
  <c r="BK61" i="3"/>
  <c r="AK62" i="3"/>
  <c r="BA61" i="3"/>
  <c r="BE61" i="3"/>
  <c r="AE61" i="3"/>
  <c r="AK61" i="3"/>
  <c r="BO62" i="3"/>
  <c r="S62" i="3"/>
  <c r="AO60" i="3"/>
  <c r="G60" i="3"/>
  <c r="AC61" i="3"/>
  <c r="AY61" i="3"/>
  <c r="AS61" i="3"/>
  <c r="AM60" i="3"/>
  <c r="BA60" i="3"/>
  <c r="BW61" i="3"/>
  <c r="AS60" i="3"/>
  <c r="AU62" i="3"/>
  <c r="CG61" i="3"/>
  <c r="G62" i="3"/>
  <c r="CG62" i="3"/>
  <c r="BI62" i="3"/>
  <c r="G61" i="3"/>
  <c r="AI60" i="3"/>
  <c r="BM61" i="3"/>
  <c r="AQ61" i="3"/>
  <c r="BK60" i="3"/>
  <c r="BM62" i="3"/>
  <c r="U62" i="3"/>
  <c r="AW62" i="3"/>
  <c r="U60" i="3"/>
  <c r="AG60" i="3"/>
  <c r="AI61" i="3"/>
  <c r="AW60" i="3"/>
  <c r="AA62" i="3"/>
  <c r="CE60" i="3"/>
  <c r="AO61" i="3"/>
  <c r="S61" i="3"/>
  <c r="BE60" i="3"/>
  <c r="C62" i="7"/>
  <c r="C60" i="7"/>
  <c r="C61" i="7"/>
  <c r="C121" i="7" l="1"/>
  <c r="C123" i="7"/>
  <c r="BE63" i="3"/>
  <c r="BE64" i="3" s="1"/>
  <c r="BE66" i="3" s="1"/>
  <c r="F30" i="6" s="1"/>
  <c r="G30" i="6" s="1"/>
  <c r="H30" i="6" s="1"/>
  <c r="BO63" i="3"/>
  <c r="BO64" i="3" s="1"/>
  <c r="BO66" i="3" s="1"/>
  <c r="F35" i="6" s="1"/>
  <c r="G35" i="6" s="1"/>
  <c r="W63" i="3"/>
  <c r="W64" i="3" s="1"/>
  <c r="W66" i="3" s="1"/>
  <c r="F13" i="6" s="1"/>
  <c r="G13" i="6" s="1"/>
  <c r="BG63" i="3"/>
  <c r="BG64" i="3" s="1"/>
  <c r="BG66" i="3" s="1"/>
  <c r="F31" i="6" s="1"/>
  <c r="G31" i="6" s="1"/>
  <c r="AE63" i="3"/>
  <c r="AE64" i="3" s="1"/>
  <c r="AE66" i="3" s="1"/>
  <c r="F17" i="6" s="1"/>
  <c r="G17" i="6" s="1"/>
  <c r="BQ63" i="3"/>
  <c r="BQ64" i="3" s="1"/>
  <c r="BQ66" i="3" s="1"/>
  <c r="F36" i="6" s="1"/>
  <c r="G36" i="6" s="1"/>
  <c r="H36" i="6" s="1"/>
  <c r="BS63" i="3"/>
  <c r="BS64" i="3" s="1"/>
  <c r="BS66" i="3" s="1"/>
  <c r="F37" i="6" s="1"/>
  <c r="G37" i="6" s="1"/>
  <c r="BY63" i="3"/>
  <c r="BY64" i="3" s="1"/>
  <c r="BY66" i="3" s="1"/>
  <c r="F40" i="6" s="1"/>
  <c r="G40" i="6" s="1"/>
  <c r="H40" i="6" s="1"/>
  <c r="BC63" i="3"/>
  <c r="BC64" i="3" s="1"/>
  <c r="BC66" i="3" s="1"/>
  <c r="F29" i="6" s="1"/>
  <c r="G29" i="6" s="1"/>
  <c r="AO63" i="3"/>
  <c r="AO64" i="3" s="1"/>
  <c r="AO66" i="3" s="1"/>
  <c r="F22" i="6" s="1"/>
  <c r="G22" i="6" s="1"/>
  <c r="CC63" i="3"/>
  <c r="CC64" i="3" s="1"/>
  <c r="CC66" i="3" s="1"/>
  <c r="F42" i="6" s="1"/>
  <c r="G42" i="6" s="1"/>
  <c r="S63" i="3"/>
  <c r="S64" i="3" s="1"/>
  <c r="S66" i="3" s="1"/>
  <c r="F11" i="6" s="1"/>
  <c r="G11" i="6" s="1"/>
  <c r="H11" i="6" s="1"/>
  <c r="CE63" i="3"/>
  <c r="CE64" i="3" s="1"/>
  <c r="CE66" i="3" s="1"/>
  <c r="F43" i="6" s="1"/>
  <c r="G43" i="6" s="1"/>
  <c r="H43" i="6" s="1"/>
  <c r="G63" i="3"/>
  <c r="G64" i="3" s="1"/>
  <c r="G66" i="3" s="1"/>
  <c r="F5" i="6" s="1"/>
  <c r="G5" i="6" s="1"/>
  <c r="AC63" i="3"/>
  <c r="AC64" i="3" s="1"/>
  <c r="AC66" i="3" s="1"/>
  <c r="F16" i="6" s="1"/>
  <c r="G16" i="6" s="1"/>
  <c r="U63" i="3"/>
  <c r="U64" i="3" s="1"/>
  <c r="U66" i="3" s="1"/>
  <c r="F12" i="6" s="1"/>
  <c r="G12" i="6" s="1"/>
  <c r="AY63" i="3"/>
  <c r="AY64" i="3" s="1"/>
  <c r="AY66" i="3" s="1"/>
  <c r="F27" i="6" s="1"/>
  <c r="G27" i="6" s="1"/>
  <c r="AQ63" i="3"/>
  <c r="AQ64" i="3" s="1"/>
  <c r="AQ66" i="3" s="1"/>
  <c r="F23" i="6" s="1"/>
  <c r="G23" i="6" s="1"/>
  <c r="AW63" i="3"/>
  <c r="AW64" i="3" s="1"/>
  <c r="AW66" i="3" s="1"/>
  <c r="F26" i="6" s="1"/>
  <c r="G26" i="6" s="1"/>
  <c r="BI63" i="3"/>
  <c r="BI64" i="3" s="1"/>
  <c r="BI66" i="3" s="1"/>
  <c r="F32" i="6" s="1"/>
  <c r="G32" i="6" s="1"/>
  <c r="CA63" i="3"/>
  <c r="CA64" i="3" s="1"/>
  <c r="CA66" i="3" s="1"/>
  <c r="F41" i="6" s="1"/>
  <c r="G41" i="6" s="1"/>
  <c r="H41" i="6" s="1"/>
  <c r="BU63" i="3"/>
  <c r="BU64" i="3" s="1"/>
  <c r="BU66" i="3" s="1"/>
  <c r="F38" i="6" s="1"/>
  <c r="G38" i="6" s="1"/>
  <c r="H38" i="6" s="1"/>
  <c r="AA63" i="3"/>
  <c r="AA64" i="3" s="1"/>
  <c r="AA66" i="3" s="1"/>
  <c r="F15" i="6" s="1"/>
  <c r="G15" i="6" s="1"/>
  <c r="AU63" i="3"/>
  <c r="AU64" i="3" s="1"/>
  <c r="AU66" i="3" s="1"/>
  <c r="F25" i="6" s="1"/>
  <c r="G25" i="6" s="1"/>
  <c r="H25" i="6" s="1"/>
  <c r="AK63" i="3"/>
  <c r="AK64" i="3" s="1"/>
  <c r="AK66" i="3" s="1"/>
  <c r="F20" i="6" s="1"/>
  <c r="G20" i="6" s="1"/>
  <c r="H20" i="6" s="1"/>
  <c r="BW63" i="3"/>
  <c r="BW64" i="3" s="1"/>
  <c r="BW66" i="3" s="1"/>
  <c r="F39" i="6" s="1"/>
  <c r="G39" i="6" s="1"/>
  <c r="AM63" i="3"/>
  <c r="AM64" i="3" s="1"/>
  <c r="AM66" i="3" s="1"/>
  <c r="F21" i="6" s="1"/>
  <c r="G21" i="6" s="1"/>
  <c r="H21" i="6" s="1"/>
  <c r="BK63" i="3"/>
  <c r="BK64" i="3" s="1"/>
  <c r="BK66" i="3" s="1"/>
  <c r="F33" i="6" s="1"/>
  <c r="G33" i="6" s="1"/>
  <c r="H33" i="6" s="1"/>
  <c r="CG63" i="3"/>
  <c r="CG64" i="3" s="1"/>
  <c r="CG66" i="3" s="1"/>
  <c r="F44" i="6" s="1"/>
  <c r="G44" i="6" s="1"/>
  <c r="H44" i="6" s="1"/>
  <c r="BM63" i="3"/>
  <c r="BM64" i="3" s="1"/>
  <c r="BM66" i="3" s="1"/>
  <c r="F34" i="6" s="1"/>
  <c r="G34" i="6" s="1"/>
  <c r="AS63" i="3"/>
  <c r="AS64" i="3" s="1"/>
  <c r="AS66" i="3" s="1"/>
  <c r="F24" i="6" s="1"/>
  <c r="G24" i="6" s="1"/>
  <c r="AG63" i="3"/>
  <c r="AG64" i="3" s="1"/>
  <c r="AG66" i="3" s="1"/>
  <c r="F18" i="6" s="1"/>
  <c r="G18" i="6" s="1"/>
  <c r="BA63" i="3"/>
  <c r="BA64" i="3" s="1"/>
  <c r="BA66" i="3" s="1"/>
  <c r="F28" i="6" s="1"/>
  <c r="G28" i="6" s="1"/>
  <c r="AI63" i="3"/>
  <c r="AI64" i="3" s="1"/>
  <c r="AI66" i="3" s="1"/>
  <c r="F19" i="6" s="1"/>
  <c r="G19" i="6" s="1"/>
  <c r="C63" i="7"/>
  <c r="C64" i="7" s="1"/>
  <c r="C66" i="7" s="1"/>
  <c r="C124" i="7" l="1"/>
  <c r="C125" i="7" s="1"/>
  <c r="C127" i="7" s="1"/>
  <c r="F48" i="6"/>
  <c r="B63" i="3"/>
  <c r="J63" i="3"/>
  <c r="J35" i="3"/>
  <c r="K35" i="3" s="1"/>
  <c r="J34" i="3"/>
  <c r="K34" i="3" s="1"/>
  <c r="J33" i="3"/>
  <c r="K33" i="3" s="1"/>
  <c r="J31" i="3"/>
  <c r="K31" i="3" s="1"/>
  <c r="J30" i="3"/>
  <c r="J29" i="3"/>
  <c r="K29" i="3" s="1"/>
  <c r="J28" i="3"/>
  <c r="K28" i="3" s="1"/>
  <c r="J27" i="3"/>
  <c r="K27" i="3" s="1"/>
  <c r="J26" i="3"/>
  <c r="K26" i="3" s="1"/>
  <c r="J25" i="3"/>
  <c r="K25" i="3" s="1"/>
  <c r="J23" i="3"/>
  <c r="K23" i="3" s="1"/>
  <c r="J22" i="3"/>
  <c r="K22" i="3" s="1"/>
  <c r="J21" i="3"/>
  <c r="K21" i="3" s="1"/>
  <c r="J20" i="3"/>
  <c r="K20" i="3" s="1"/>
  <c r="J19" i="3"/>
  <c r="K19" i="3" s="1"/>
  <c r="J18" i="3"/>
  <c r="K18" i="3" s="1"/>
  <c r="J17" i="3"/>
  <c r="K17" i="3" s="1"/>
  <c r="J16" i="3"/>
  <c r="D8" i="3"/>
  <c r="E37" i="3" s="1"/>
  <c r="H8" i="3"/>
  <c r="I37" i="3" s="1"/>
  <c r="N8" i="3"/>
  <c r="O37" i="3" s="1"/>
  <c r="K30" i="3" l="1"/>
  <c r="J37" i="3"/>
  <c r="K37" i="3" s="1"/>
  <c r="H56" i="6"/>
  <c r="K16" i="3"/>
  <c r="O19" i="3"/>
  <c r="O27" i="3"/>
  <c r="O20" i="3"/>
  <c r="O33" i="3"/>
  <c r="O26" i="3"/>
  <c r="O34" i="3"/>
  <c r="O22" i="3"/>
  <c r="O23" i="3"/>
  <c r="O16" i="3"/>
  <c r="O17" i="3"/>
  <c r="O29" i="3"/>
  <c r="O30" i="3"/>
  <c r="O18" i="3"/>
  <c r="O25" i="3"/>
  <c r="O21" i="3"/>
  <c r="O28" i="3"/>
  <c r="O35" i="3"/>
  <c r="O31" i="3"/>
  <c r="E35" i="3"/>
  <c r="E33" i="3"/>
  <c r="E31" i="3"/>
  <c r="E34" i="3"/>
  <c r="E18" i="3"/>
  <c r="E25" i="3"/>
  <c r="E30" i="3"/>
  <c r="E28" i="3"/>
  <c r="E23" i="3"/>
  <c r="E21" i="3"/>
  <c r="E17" i="3"/>
  <c r="E16" i="3"/>
  <c r="E26" i="3"/>
  <c r="E20" i="3"/>
  <c r="E29" i="3"/>
  <c r="E27" i="3"/>
  <c r="E22" i="3"/>
  <c r="E19" i="3"/>
  <c r="I21" i="3"/>
  <c r="I22" i="3"/>
  <c r="I17" i="3"/>
  <c r="I18" i="3"/>
  <c r="I19" i="3"/>
  <c r="I20" i="3"/>
  <c r="I16" i="3"/>
  <c r="I31" i="3"/>
  <c r="I28" i="3"/>
  <c r="I29" i="3"/>
  <c r="I23" i="3"/>
  <c r="I25" i="3"/>
  <c r="I35" i="3"/>
  <c r="I33" i="3"/>
  <c r="I26" i="3"/>
  <c r="I30" i="3"/>
  <c r="I27" i="3"/>
  <c r="I34" i="3"/>
  <c r="B8" i="3"/>
  <c r="L8" i="3"/>
  <c r="M37" i="3" s="1"/>
  <c r="P8" i="3"/>
  <c r="Q37" i="3" s="1"/>
  <c r="J38" i="3" l="1"/>
  <c r="K38" i="3"/>
  <c r="K39" i="3" s="1"/>
  <c r="I38" i="3"/>
  <c r="I39" i="3" s="1"/>
  <c r="H54" i="3" s="1"/>
  <c r="E38" i="3"/>
  <c r="E39" i="3" s="1"/>
  <c r="D54" i="3" s="1"/>
  <c r="Q33" i="3"/>
  <c r="Q25" i="3"/>
  <c r="Q26" i="3"/>
  <c r="Q22" i="3"/>
  <c r="Q16" i="3"/>
  <c r="Q17" i="3"/>
  <c r="Q31" i="3"/>
  <c r="Q20" i="3"/>
  <c r="Q21" i="3"/>
  <c r="Q29" i="3"/>
  <c r="Q27" i="3"/>
  <c r="Q30" i="3"/>
  <c r="Q34" i="3"/>
  <c r="Q28" i="3"/>
  <c r="Q19" i="3"/>
  <c r="Q18" i="3"/>
  <c r="Q23" i="3"/>
  <c r="Q35" i="3"/>
  <c r="M26" i="3"/>
  <c r="M23" i="3"/>
  <c r="M21" i="3"/>
  <c r="M17" i="3"/>
  <c r="M18" i="3"/>
  <c r="M19" i="3"/>
  <c r="M28" i="3"/>
  <c r="M34" i="3"/>
  <c r="M31" i="3"/>
  <c r="M33" i="3"/>
  <c r="M35" i="3"/>
  <c r="M30" i="3"/>
  <c r="M27" i="3"/>
  <c r="M16" i="3"/>
  <c r="M25" i="3"/>
  <c r="M29" i="3"/>
  <c r="M20" i="3"/>
  <c r="M22" i="3"/>
  <c r="O38" i="3"/>
  <c r="O39" i="3" s="1"/>
  <c r="N54" i="3" s="1"/>
  <c r="C27" i="3"/>
  <c r="C31" i="3"/>
  <c r="C18" i="3"/>
  <c r="C29" i="3"/>
  <c r="C16" i="3"/>
  <c r="C26" i="3"/>
  <c r="C25" i="3"/>
  <c r="C23" i="3"/>
  <c r="C22" i="3"/>
  <c r="C21" i="3"/>
  <c r="C20" i="3"/>
  <c r="C17" i="3"/>
  <c r="C35" i="3"/>
  <c r="C37" i="3"/>
  <c r="C19" i="3"/>
  <c r="C34" i="3"/>
  <c r="C30" i="3"/>
  <c r="C33" i="3"/>
  <c r="C28" i="3"/>
  <c r="C43" i="3"/>
  <c r="B53" i="3" s="1"/>
  <c r="I57" i="3" l="1"/>
  <c r="I58" i="3"/>
  <c r="O58" i="3"/>
  <c r="O57" i="3"/>
  <c r="M38" i="3"/>
  <c r="M39" i="3" s="1"/>
  <c r="L54" i="3" s="1"/>
  <c r="Q38" i="3"/>
  <c r="Q39" i="3" s="1"/>
  <c r="P54" i="3" s="1"/>
  <c r="E58" i="3"/>
  <c r="E57" i="3"/>
  <c r="J54" i="3"/>
  <c r="C38" i="3"/>
  <c r="C39" i="3" s="1"/>
  <c r="B54" i="3" s="1"/>
  <c r="E60" i="3" l="1"/>
  <c r="O61" i="3"/>
  <c r="E61" i="3"/>
  <c r="I60" i="3"/>
  <c r="I61" i="3"/>
  <c r="I62" i="3"/>
  <c r="Q57" i="3"/>
  <c r="Q58" i="3"/>
  <c r="M58" i="3"/>
  <c r="M57" i="3"/>
  <c r="O60" i="3"/>
  <c r="O62" i="3"/>
  <c r="E62" i="3"/>
  <c r="C58" i="3"/>
  <c r="C57" i="3"/>
  <c r="K57" i="3"/>
  <c r="K58" i="3"/>
  <c r="Q62" i="3" l="1"/>
  <c r="O63" i="3"/>
  <c r="O64" i="3" s="1"/>
  <c r="O66" i="3" s="1"/>
  <c r="F9" i="6" s="1"/>
  <c r="G9" i="6" s="1"/>
  <c r="E63" i="3"/>
  <c r="E64" i="3" s="1"/>
  <c r="E66" i="3" s="1"/>
  <c r="F4" i="6" s="1"/>
  <c r="G4" i="6" s="1"/>
  <c r="M61" i="3"/>
  <c r="I63" i="3"/>
  <c r="I64" i="3" s="1"/>
  <c r="I66" i="3" s="1"/>
  <c r="F6" i="6" s="1"/>
  <c r="G6" i="6" s="1"/>
  <c r="Q60" i="3"/>
  <c r="Q61" i="3"/>
  <c r="M60" i="3"/>
  <c r="M62" i="3"/>
  <c r="C61" i="3"/>
  <c r="C60" i="3"/>
  <c r="K62" i="3"/>
  <c r="K60" i="3"/>
  <c r="K61" i="3"/>
  <c r="C62" i="3"/>
  <c r="Q63" i="3" l="1"/>
  <c r="Q64" i="3" s="1"/>
  <c r="Q66" i="3" s="1"/>
  <c r="F10" i="6" s="1"/>
  <c r="G10" i="6" s="1"/>
  <c r="M63" i="3"/>
  <c r="M64" i="3" s="1"/>
  <c r="M66" i="3" s="1"/>
  <c r="F8" i="6" s="1"/>
  <c r="G8" i="6" s="1"/>
  <c r="C63" i="3"/>
  <c r="C64" i="3" s="1"/>
  <c r="C66" i="3" s="1"/>
  <c r="F3" i="6" s="1"/>
  <c r="G3" i="6" s="1"/>
  <c r="H3" i="6" s="1"/>
  <c r="K63" i="3"/>
  <c r="K64" i="3" s="1"/>
  <c r="K66" i="3" s="1"/>
  <c r="F7" i="6" s="1"/>
  <c r="G7" i="6" s="1"/>
  <c r="G52" i="6" l="1"/>
  <c r="H52" i="6"/>
  <c r="H58"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Gilmar Macena Pereira</author>
  </authors>
  <commentList>
    <comment ref="A30" authorId="0" shapeId="0" xr:uid="{00000000-0006-0000-0100-000001000000}">
      <text>
        <r>
          <rPr>
            <b/>
            <sz val="12"/>
            <color indexed="81"/>
            <rFont val="Segoe UI"/>
            <family val="2"/>
          </rPr>
          <t>Raciocínio: 1,94% nos primeiros 12 meses + 10% de 1,94 em cada ano subsequente
Base de Cálculo: (1,94% + 0,194%+0,194%+0,194%+0,194%)/5 = 0,54%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Gilmar Macena Pereira</author>
  </authors>
  <commentList>
    <comment ref="A30" authorId="0" shapeId="0" xr:uid="{00000000-0006-0000-0200-000001000000}">
      <text>
        <r>
          <rPr>
            <b/>
            <sz val="12"/>
            <color indexed="81"/>
            <rFont val="Segoe UI"/>
            <family val="2"/>
          </rPr>
          <t>Raciocínio: 1,94% nos primeiros 12 meses + 10% de 1,94 em cada ano subsequente
Base de Cálculo: (1,94% + 0,194%+0,194%+0,194%+0,194%)/5 = 0,54%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Gilmar Macena Pereira</author>
  </authors>
  <commentList>
    <comment ref="A30" authorId="0" shapeId="0" xr:uid="{5C6F50D7-9692-4840-900B-EA5D342C8487}">
      <text>
        <r>
          <rPr>
            <b/>
            <sz val="12"/>
            <color indexed="81"/>
            <rFont val="Segoe UI"/>
            <family val="2"/>
          </rPr>
          <t>Raciocínio: 1,94% nos primeiros 12 meses + 10% de 1,94 em cada ano subsequente
Base de Cálculo: (1,94% + 0,194%+0,194%+0,194%+0,194%)/5 = 0,54%</t>
        </r>
      </text>
    </comment>
  </commentList>
</comments>
</file>

<file path=xl/sharedStrings.xml><?xml version="1.0" encoding="utf-8"?>
<sst xmlns="http://schemas.openxmlformats.org/spreadsheetml/2006/main" count="1252" uniqueCount="222">
  <si>
    <t>Região A</t>
  </si>
  <si>
    <t>Planilha</t>
  </si>
  <si>
    <t>CCT</t>
  </si>
  <si>
    <t>Município</t>
  </si>
  <si>
    <t>Horas
Semanais</t>
  </si>
  <si>
    <t>Qtde.
Funcionários</t>
  </si>
  <si>
    <t>Valor Unitário
Mensal</t>
  </si>
  <si>
    <t>Valor Total
mensal</t>
  </si>
  <si>
    <t>A-I</t>
  </si>
  <si>
    <t>A-II</t>
  </si>
  <si>
    <t>A-III</t>
  </si>
  <si>
    <t>Total</t>
  </si>
  <si>
    <t>Jornada Extraordinária</t>
  </si>
  <si>
    <t>Total das HE</t>
  </si>
  <si>
    <t>Valor total do Contrato</t>
  </si>
  <si>
    <t>Salário integral</t>
  </si>
  <si>
    <t>Categoria profissional</t>
  </si>
  <si>
    <t>Faxineira</t>
  </si>
  <si>
    <t>Abre Campo</t>
  </si>
  <si>
    <t>Araçuaí</t>
  </si>
  <si>
    <t>Arinos</t>
  </si>
  <si>
    <t>Bom Despacho</t>
  </si>
  <si>
    <t>Bonfinópolis de Minas</t>
  </si>
  <si>
    <t>Brazópolis</t>
  </si>
  <si>
    <t>Buritis</t>
  </si>
  <si>
    <t>Camanducaia</t>
  </si>
  <si>
    <t>Cambuí</t>
  </si>
  <si>
    <t>Carandaí</t>
  </si>
  <si>
    <t>Cássia</t>
  </si>
  <si>
    <t>Cachoeira de Minas</t>
  </si>
  <si>
    <t>Cláudio</t>
  </si>
  <si>
    <t>Conselheiro Pena</t>
  </si>
  <si>
    <t>Galiléia</t>
  </si>
  <si>
    <t>Guaxupé</t>
  </si>
  <si>
    <t>Ibiraci</t>
  </si>
  <si>
    <t>Ipanema</t>
  </si>
  <si>
    <t>Itabirito</t>
  </si>
  <si>
    <t>Itamarandiba</t>
  </si>
  <si>
    <t>Itanhomi</t>
  </si>
  <si>
    <t>Itaúna</t>
  </si>
  <si>
    <t>Jacinto</t>
  </si>
  <si>
    <t>Jequeri</t>
  </si>
  <si>
    <t>João Pinheiro</t>
  </si>
  <si>
    <t>Mantena</t>
  </si>
  <si>
    <t>Minas Novas</t>
  </si>
  <si>
    <t>Monte Sião</t>
  </si>
  <si>
    <t>Mutum</t>
  </si>
  <si>
    <t>Muzambinho</t>
  </si>
  <si>
    <t>Pará de Minas</t>
  </si>
  <si>
    <t>Paracatu</t>
  </si>
  <si>
    <t>Peçanha</t>
  </si>
  <si>
    <t>Resende Costa</t>
  </si>
  <si>
    <t>Resplendor</t>
  </si>
  <si>
    <t>Rio Vermelho</t>
  </si>
  <si>
    <t>Sabinópolis</t>
  </si>
  <si>
    <t>Santa Maria do Suaçuí</t>
  </si>
  <si>
    <t>São João Evangelista</t>
  </si>
  <si>
    <t>Unaí</t>
  </si>
  <si>
    <t>Vazante</t>
  </si>
  <si>
    <t>Virginópolis</t>
  </si>
  <si>
    <t>Carga Horária Semanal (2ªa 6ª)</t>
  </si>
  <si>
    <t>MONTANTE "A"</t>
  </si>
  <si>
    <t>DISCRIMINAÇÃO</t>
  </si>
  <si>
    <t>Valor</t>
  </si>
  <si>
    <t>1. Remuneração (=1.1 + 1.2+ 1.3+1.4)</t>
  </si>
  <si>
    <t>1.1. Salário</t>
  </si>
  <si>
    <t>1.2 Adicional de insalubridade: para limpeza de 
banheiros públicos e coletivos no percentual de 
40% sobre o salário mínino;</t>
  </si>
  <si>
    <t>1.3 - Adicional (outros)</t>
  </si>
  <si>
    <t>1.4 - Adicional (outros)</t>
  </si>
  <si>
    <t>2. Encargos Sociais incidentes 
sobre o valor do salário</t>
  </si>
  <si>
    <t>2.1. Grupo “A”</t>
  </si>
  <si>
    <t>Percentual</t>
  </si>
  <si>
    <t xml:space="preserve">a. INSS </t>
  </si>
  <si>
    <t>b. SESI/SESC</t>
  </si>
  <si>
    <t>c. SENAI/SENAC</t>
  </si>
  <si>
    <t>d. INCRA</t>
  </si>
  <si>
    <t>e. Salário-Educação</t>
  </si>
  <si>
    <t>f. FGTS</t>
  </si>
  <si>
    <t>g. RAT Ajustado</t>
  </si>
  <si>
    <t>h. SEBRAE</t>
  </si>
  <si>
    <t>2.2. Grupo “B”</t>
  </si>
  <si>
    <t>a. Férias e abono de férias (de 11,11 a 11,91)</t>
  </si>
  <si>
    <t>b. Auxílio-Doença</t>
  </si>
  <si>
    <t>c. Licença maternidade/paternidade</t>
  </si>
  <si>
    <t>d. Faltas legais</t>
  </si>
  <si>
    <t>e. Acidentes de trabalho</t>
  </si>
  <si>
    <t>f. Aviso prévio</t>
  </si>
  <si>
    <t>g. 13º. Salário (de 8,33 a 8,93)</t>
  </si>
  <si>
    <t>2.3. Grupo “C”</t>
  </si>
  <si>
    <t>a. Aviso prévio indenizado</t>
  </si>
  <si>
    <t>b. Indenização adicional</t>
  </si>
  <si>
    <t>c. Indenização (rescisões sem justa causa) - de 3,44</t>
  </si>
  <si>
    <t>2.4. Grupo “D”</t>
  </si>
  <si>
    <t>a. Incidência dos encargos do Grupo “A”
 sobre os itens do Grupo “B”</t>
  </si>
  <si>
    <t>VALOR TOTAL DOS ENCARGOS SOCIAIS</t>
  </si>
  <si>
    <t>VALOR GLOBAL DA MÃO-DE-OBRA</t>
  </si>
  <si>
    <t>MONTANTE "B"</t>
  </si>
  <si>
    <t>Itens</t>
  </si>
  <si>
    <t>Unitário</t>
  </si>
  <si>
    <t>1. Vale-Transporte: {[(valor do vale x 22 dias 
(segunda a sexta)]  x 2 vales]-[6% do salário básico]}</t>
  </si>
  <si>
    <t>Não cotado ou não existe</t>
  </si>
  <si>
    <t>2. Auxílio Alimentação - Vale alimentação  
(JORNADA = ou &gt; 190H ou 12x36) 22 dias x 
valor do vale com desconto de 20%</t>
  </si>
  <si>
    <t>Não aplica</t>
  </si>
  <si>
    <t>3. Auxílio Alimentação - Vale alimentação  (Valor Mensal único)</t>
  </si>
  <si>
    <t>Não se aplica</t>
  </si>
  <si>
    <t>4. PQM</t>
  </si>
  <si>
    <t>5. Programa de assistência familiar/PAF</t>
  </si>
  <si>
    <t>6. Seguro de vida em grupo</t>
  </si>
  <si>
    <t>7. Uniformes</t>
  </si>
  <si>
    <t>9. Outros (especificar)</t>
  </si>
  <si>
    <t>10. Outros (especificar)</t>
  </si>
  <si>
    <t>TOTAL DO MONTANTE “B”</t>
  </si>
  <si>
    <t>SOMA "A" + "B"</t>
  </si>
  <si>
    <t>MONTANTE "C"</t>
  </si>
  <si>
    <t>1. Despesas administrativas/operacionais</t>
  </si>
  <si>
    <t>2. Lucro</t>
  </si>
  <si>
    <t>3. Tributos indiretos</t>
  </si>
  <si>
    <t>3.1. ISSQN sobre faturamento</t>
  </si>
  <si>
    <t>3.2. COFINS sobre faturamento</t>
  </si>
  <si>
    <t>3.3. PIS sobre faturamento</t>
  </si>
  <si>
    <t>Soma dos Tributos indiretos</t>
  </si>
  <si>
    <t>Taxa Global de Administração (1+2+3)</t>
  </si>
  <si>
    <t>VALORES UNITÁRIOS</t>
  </si>
  <si>
    <t>_________________________________________</t>
  </si>
  <si>
    <t>_______________</t>
  </si>
  <si>
    <t>______</t>
  </si>
  <si>
    <t>Uberaba</t>
  </si>
  <si>
    <t>9. Outros</t>
  </si>
  <si>
    <t>10. Outros</t>
  </si>
  <si>
    <t>Hora Extra</t>
  </si>
  <si>
    <t>1. Remuneração (=1.4+1.5)</t>
  </si>
  <si>
    <t>1.1. Salário Integral</t>
  </si>
  <si>
    <t>Quantidade</t>
  </si>
  <si>
    <t>Valor unitário</t>
  </si>
  <si>
    <t>1.4. Horas-extras 50%</t>
  </si>
  <si>
    <t>1.5. Horas extras 100%</t>
  </si>
  <si>
    <t>c. Indenização (rescisões sem justa 
causa) - de 3,44</t>
  </si>
  <si>
    <t>a. Incidência dos encargos do Grupo “A” 
sobre os itens do Grupo “B”</t>
  </si>
  <si>
    <t>Qte Vales</t>
  </si>
  <si>
    <t>Valor total</t>
  </si>
  <si>
    <t>___</t>
  </si>
  <si>
    <r>
      <t xml:space="preserve"> PLANILHA ORÇAMENTÁRIA - </t>
    </r>
    <r>
      <rPr>
        <b/>
        <sz val="9"/>
        <rFont val="Tahoma"/>
        <family val="2"/>
      </rPr>
      <t>EQUIPAMENTOS</t>
    </r>
  </si>
  <si>
    <t>EQUIPAMENTOS/SERVIÇOS GERAIS</t>
  </si>
  <si>
    <t>QUANTIDADE TOTAL</t>
  </si>
  <si>
    <r>
      <t xml:space="preserve">VALOR UNITÁRIO </t>
    </r>
    <r>
      <rPr>
        <b/>
        <sz val="8"/>
        <rFont val="Arial"/>
        <family val="2"/>
      </rPr>
      <t>MENSAL</t>
    </r>
    <r>
      <rPr>
        <sz val="8"/>
        <rFont val="Arial"/>
        <family val="2"/>
      </rPr>
      <t xml:space="preserve">, COBRADO </t>
    </r>
    <r>
      <rPr>
        <b/>
        <sz val="8"/>
        <rFont val="Arial"/>
        <family val="2"/>
      </rPr>
      <t xml:space="preserve">A TÍTULO DE DEPRECIAÇÃO </t>
    </r>
    <r>
      <rPr>
        <sz val="8"/>
        <rFont val="Arial"/>
        <family val="2"/>
      </rPr>
      <t>DO EQUIPAMENTO</t>
    </r>
  </si>
  <si>
    <r>
      <t xml:space="preserve">VALOR TOTAL
</t>
    </r>
    <r>
      <rPr>
        <b/>
        <sz val="8"/>
        <rFont val="Arial"/>
        <family val="2"/>
      </rPr>
      <t>Mensal</t>
    </r>
  </si>
  <si>
    <t>Placa de plástico, indicativa de "Piso Escorregadio"</t>
  </si>
  <si>
    <t>Placa de plástico, indicativa de "banheiro em manutenção"</t>
  </si>
  <si>
    <t>Mangueira de borracha, 30 m</t>
  </si>
  <si>
    <t>Mangueira de borracha, 50 m</t>
  </si>
  <si>
    <t>Enceradeira doméstica ou industrial</t>
  </si>
  <si>
    <t>VALOR TOTAL</t>
  </si>
  <si>
    <t>3.1. ISS sobre faturamento</t>
  </si>
  <si>
    <t>3.3. COFINS sobre faturamento</t>
  </si>
  <si>
    <t>3.4. PIS sobre faturamento</t>
  </si>
  <si>
    <t>Total Mensal</t>
  </si>
  <si>
    <r>
      <t xml:space="preserve">Obs.: Para fins de licitação será adotada, </t>
    </r>
    <r>
      <rPr>
        <b/>
        <sz val="10"/>
        <rFont val="Tahoma"/>
        <family val="2"/>
      </rPr>
      <t>exclusivamente nesta planilha de equipamentos</t>
    </r>
    <r>
      <rPr>
        <sz val="10"/>
        <rFont val="Tahoma"/>
        <family val="2"/>
      </rPr>
      <t xml:space="preserve">, a </t>
    </r>
    <r>
      <rPr>
        <b/>
        <sz val="10"/>
        <rFont val="Tahoma"/>
        <family val="2"/>
      </rPr>
      <t xml:space="preserve">MÉDIA </t>
    </r>
    <r>
      <rPr>
        <sz val="10"/>
        <rFont val="Tahoma"/>
        <family val="2"/>
      </rPr>
      <t xml:space="preserve">das alíquota do ISS utilizada pelos municípios desta região.
Durante a execução do contrato será adotada a alíquota referente ao município onde for prestado o serviço, conforme a legislação vigente. </t>
    </r>
  </si>
  <si>
    <t>I</t>
  </si>
  <si>
    <t>Média Geral dos ISS</t>
  </si>
  <si>
    <t>FAXINEIRA - UNIFORMES/EPI/CRACHÁ</t>
  </si>
  <si>
    <t>TIPO</t>
  </si>
  <si>
    <t>QUANTIDADE ANUAL</t>
  </si>
  <si>
    <t>VALOR UNITÁRIO</t>
  </si>
  <si>
    <t>VALOR TOTAL ANUAL</t>
  </si>
  <si>
    <t>Calças</t>
  </si>
  <si>
    <t>Blusas</t>
  </si>
  <si>
    <t>Par de sapato</t>
  </si>
  <si>
    <t>Crachá</t>
  </si>
  <si>
    <t>EPI</t>
  </si>
  <si>
    <t>VALOR TOTAL MENSAL</t>
  </si>
  <si>
    <t>MG004482/2024</t>
  </si>
  <si>
    <t>Rio Preto</t>
  </si>
  <si>
    <t>Jaboticatubas</t>
  </si>
  <si>
    <t>Turmalina</t>
  </si>
  <si>
    <t>f. Aviso prévio trabalhado</t>
  </si>
  <si>
    <t>8. Materiais e insumos</t>
  </si>
  <si>
    <t>MG000412/2025</t>
  </si>
  <si>
    <t>MG000360/2025</t>
  </si>
  <si>
    <t>Caxambu</t>
  </si>
  <si>
    <t>SECRETARIA DE GESTÃO ADMINISTRATIVA</t>
  </si>
  <si>
    <t>REGIÃO A</t>
  </si>
  <si>
    <t>QUANTIDADE DE CARTÓRIOS ELEITORAIS</t>
  </si>
  <si>
    <t>ITENS</t>
  </si>
  <si>
    <t>preço</t>
  </si>
  <si>
    <t>consumo médio não eleitoral</t>
  </si>
  <si>
    <t>consumo médio eleitoral</t>
  </si>
  <si>
    <t>preço médio não eleitoral</t>
  </si>
  <si>
    <t>preço médio eleitoral</t>
  </si>
  <si>
    <t>valor médio 60 meses</t>
  </si>
  <si>
    <t xml:space="preserve">DESINFETANTE DE CITRONELA/EUCALIPTO - FRASCO COM 02 LITROS </t>
  </si>
  <si>
    <t>DESINFETANTE FLORAL/LAVANDA - FRASCO COM 2 LITROS</t>
  </si>
  <si>
    <t xml:space="preserve">DETERGENTE LÍQUIDO - EMB. 500ML </t>
  </si>
  <si>
    <t>DETERGENTE PASTOSO - GALÃO DE 5 LITROS</t>
  </si>
  <si>
    <t xml:space="preserve">ESPONJA DUPLA FACE PARA COZINHA </t>
  </si>
  <si>
    <t>FLANELA BRANCA PARA LIMPEZA</t>
  </si>
  <si>
    <t>INSETICIDA EM AEROSSOL</t>
  </si>
  <si>
    <t>LIMPADOR INSTANTÂNEO MULTIUSO (FRASCO COM 500 ML)</t>
  </si>
  <si>
    <t>PURIFICADOR DE AR - LATA COM 360 OU 400 ML - LATA</t>
  </si>
  <si>
    <t>SABONETE LÍQUIDO (EMBALAGEM COM 05 LITROS)</t>
  </si>
  <si>
    <t xml:space="preserve"> SACO DE PANO PARA LIMPEZA </t>
  </si>
  <si>
    <t>SACO PLÁSTICO PARA LIXO - 100L - CENTO</t>
  </si>
  <si>
    <t>SACO PLÁSTICO PARA LIXO - 20L - CENTO</t>
  </si>
  <si>
    <t>SACO PLÁSTICO PARA LIXO - 60L - CENTO</t>
  </si>
  <si>
    <t>SAPONÁCEO EM PASTA - POTE 500G</t>
  </si>
  <si>
    <t xml:space="preserve">SAPONÁCEO LÍQUIDO </t>
  </si>
  <si>
    <t xml:space="preserve"> ÁGUA SANITÁRIA - FRASCO COM 02 LITROS</t>
  </si>
  <si>
    <t>VASSOURA DE PIAÇAVA, Nº 5 - PEÇA</t>
  </si>
  <si>
    <t>VASSOURA DE PÊLO SINTÉTICO , PEQUENA (40 CM) - PEÇA</t>
  </si>
  <si>
    <t xml:space="preserve"> RODO DE 40 CM - PEÇA</t>
  </si>
  <si>
    <t xml:space="preserve"> ÁLCOOL ETÍLICO HIDRATADO LÍQUIDO 70º - FRASCO - EV. 102 - CC22</t>
  </si>
  <si>
    <t>ÁLCOOL EM GEL 70º - FRASCO - CC22</t>
  </si>
  <si>
    <t>BALDE 15 LITROS - PEÇA -</t>
  </si>
  <si>
    <t>TOTAIS POR CARTÓRIO - 60 MESES</t>
  </si>
  <si>
    <t xml:space="preserve">TOTAIS DA REGIÃO - 60 MESES </t>
  </si>
  <si>
    <t>MÉDIA MÊS POR CARTÓRIO</t>
  </si>
  <si>
    <t>MÉDIA MÊS DA REGIÃO</t>
  </si>
  <si>
    <t>A-Equipamentos</t>
  </si>
  <si>
    <t>Valor Total 
60 meses</t>
  </si>
  <si>
    <t>TRIBUNAL REGIONAL ELEITORAL DE MINAS GERAIS - TRE-MG</t>
  </si>
  <si>
    <t>ANEXO VII - RELAÇÃO DE MATERIAIS, CONSUMO E PREÇO MÉDIO POR REGIÃO</t>
  </si>
  <si>
    <t>1. Vale-Transporte: 66 dias (18 sábados e 48 domingos ou feriados)
 x 2 vales x 3 postos x valor do VT (R$4,75)</t>
  </si>
  <si>
    <t>2 . Alimentação: 66 dias (18 sábados e 48 domingos ou feriados) 
x 1 vale x 3 postos x valor do vale x 
valor do vale com desconto de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</si>
</sst>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R$&quot;\ * #,##0.00_-;\-&quot;R$&quot;\ * #,##0.00_-;_-&quot;R$&quot;\ * &quot;-&quot;??_-;_-@_-"/>
    <numFmt numFmtId="43" formatCode="_-* #,##0.00_-;\-* #,##0.00_-;_-* &quot;-&quot;??_-;_-@_-"/>
    <numFmt numFmtId="164" formatCode="&quot;R$&quot;\ #,##0.00"/>
    <numFmt numFmtId="165" formatCode="[hh]:mm"/>
    <numFmt numFmtId="166" formatCode="_-* #,##0.0000_-;\-* #,##0.0000_-;_-* &quot;-&quot;??_-;_-@_-"/>
    <numFmt numFmtId="167" formatCode="&quot;R$&quot;\ #,##0.00;[Red]&quot;R$&quot;\ #,##0.00"/>
    <numFmt numFmtId="168" formatCode="0.0000"/>
    <numFmt numFmtId="169" formatCode="_-&quot;R$&quot;\ * #,##0.0000_-;\-&quot;R$&quot;\ * #,##0.0000_-;_-&quot;R$&quot;\ * &quot;-&quot;????_-;_-@_-"/>
  </numFmts>
  <fonts count="22" x14ac:knownFonts="1">
    <font>
      <sz val="11"/>
      <color theme="1"/>
      <name val="Calibri"/>
      <family val="2"/>
      <scheme val="minor"/>
    </font>
    <font>
      <b/>
      <sz val="11"/>
      <color theme="1"/>
      <name val="Calibri"/>
      <family val="2"/>
      <scheme val="minor"/>
    </font>
    <font>
      <sz val="11"/>
      <color theme="1"/>
      <name val="Calibri"/>
      <family val="2"/>
      <scheme val="minor"/>
    </font>
    <font>
      <b/>
      <sz val="10"/>
      <color indexed="12"/>
      <name val="Tahoma"/>
      <family val="2"/>
    </font>
    <font>
      <sz val="10"/>
      <name val="Tahoma"/>
      <family val="2"/>
    </font>
    <font>
      <b/>
      <sz val="10"/>
      <name val="Tahoma"/>
      <family val="2"/>
    </font>
    <font>
      <b/>
      <sz val="10"/>
      <name val="Arial"/>
      <family val="2"/>
    </font>
    <font>
      <b/>
      <sz val="10"/>
      <color indexed="18"/>
      <name val="Tahoma"/>
      <family val="2"/>
    </font>
    <font>
      <sz val="10"/>
      <color indexed="18"/>
      <name val="Tahoma"/>
      <family val="2"/>
    </font>
    <font>
      <sz val="9"/>
      <name val="Verdana"/>
      <family val="2"/>
    </font>
    <font>
      <b/>
      <sz val="12"/>
      <name val="Tahoma"/>
      <family val="2"/>
    </font>
    <font>
      <sz val="9"/>
      <name val="Tahoma"/>
      <family val="2"/>
    </font>
    <font>
      <b/>
      <sz val="9"/>
      <name val="Tahoma"/>
      <family val="2"/>
    </font>
    <font>
      <sz val="10"/>
      <name val="Arial"/>
      <family val="2"/>
    </font>
    <font>
      <sz val="8"/>
      <name val="Tahoma"/>
      <family val="2"/>
    </font>
    <font>
      <sz val="8"/>
      <name val="Arial"/>
      <family val="2"/>
    </font>
    <font>
      <b/>
      <sz val="8"/>
      <name val="Arial"/>
      <family val="2"/>
    </font>
    <font>
      <b/>
      <sz val="12"/>
      <color indexed="81"/>
      <name val="Segoe UI"/>
      <family val="2"/>
    </font>
    <font>
      <sz val="40"/>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s>
  <fills count="20">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indexed="9"/>
        <bgColor indexed="64"/>
      </patternFill>
    </fill>
    <fill>
      <patternFill patternType="solid">
        <fgColor indexed="22"/>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2"/>
        <bgColor indexed="64"/>
      </patternFill>
    </fill>
    <fill>
      <patternFill patternType="solid">
        <fgColor theme="3" tint="0.79998168889431442"/>
        <bgColor indexed="64"/>
      </patternFill>
    </fill>
    <fill>
      <patternFill patternType="solid">
        <fgColor theme="7" tint="0.799981688894314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bottom style="thin">
        <color indexed="8"/>
      </bottom>
      <diagonal/>
    </border>
    <border>
      <left style="thin">
        <color indexed="8"/>
      </left>
      <right style="medium">
        <color indexed="8"/>
      </right>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s>
  <cellStyleXfs count="4">
    <xf numFmtId="0" fontId="0" fillId="0" borderId="0"/>
    <xf numFmtId="9"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cellStyleXfs>
  <cellXfs count="260">
    <xf numFmtId="0" fontId="0" fillId="0" borderId="0" xfId="0"/>
    <xf numFmtId="164" fontId="3" fillId="2" borderId="0" xfId="2" applyNumberFormat="1" applyFont="1" applyFill="1" applyBorder="1" applyAlignment="1" applyProtection="1">
      <alignment horizontal="center" vertical="center"/>
    </xf>
    <xf numFmtId="44" fontId="0" fillId="2" borderId="0" xfId="2" applyFont="1" applyFill="1" applyBorder="1" applyAlignment="1" applyProtection="1">
      <alignment horizontal="center" vertical="center"/>
    </xf>
    <xf numFmtId="2" fontId="5" fillId="0" borderId="1" xfId="2" applyNumberFormat="1" applyFont="1" applyFill="1" applyBorder="1" applyAlignment="1" applyProtection="1">
      <alignment horizontal="center" vertical="center"/>
    </xf>
    <xf numFmtId="2" fontId="6" fillId="0" borderId="1" xfId="1" applyNumberFormat="1" applyFont="1" applyFill="1" applyBorder="1" applyAlignment="1" applyProtection="1">
      <alignment horizontal="center" vertical="center"/>
    </xf>
    <xf numFmtId="2" fontId="7" fillId="0" borderId="1" xfId="2" applyNumberFormat="1" applyFont="1" applyFill="1" applyBorder="1" applyAlignment="1" applyProtection="1">
      <alignment horizontal="center" vertical="center"/>
    </xf>
    <xf numFmtId="2" fontId="5" fillId="0" borderId="1" xfId="1" applyNumberFormat="1" applyFont="1" applyFill="1" applyBorder="1" applyAlignment="1" applyProtection="1">
      <alignment horizontal="center" vertical="center"/>
    </xf>
    <xf numFmtId="2" fontId="8" fillId="0" borderId="1" xfId="2" applyNumberFormat="1" applyFont="1" applyFill="1" applyBorder="1" applyAlignment="1" applyProtection="1">
      <alignment horizontal="center" vertical="center"/>
    </xf>
    <xf numFmtId="0" fontId="1" fillId="2" borderId="0" xfId="0" applyFont="1" applyFill="1"/>
    <xf numFmtId="0" fontId="0" fillId="2" borderId="0" xfId="0" applyFill="1"/>
    <xf numFmtId="2" fontId="0" fillId="2" borderId="0" xfId="0" applyNumberFormat="1" applyFill="1"/>
    <xf numFmtId="43" fontId="0" fillId="2" borderId="1" xfId="3" applyFont="1" applyFill="1" applyBorder="1"/>
    <xf numFmtId="2" fontId="6" fillId="0" borderId="1" xfId="1" applyNumberFormat="1" applyFont="1" applyFill="1" applyBorder="1" applyAlignment="1" applyProtection="1">
      <alignment horizontal="center" vertical="top"/>
    </xf>
    <xf numFmtId="4" fontId="8" fillId="0" borderId="1" xfId="2" applyNumberFormat="1" applyFont="1" applyFill="1" applyBorder="1" applyAlignment="1" applyProtection="1">
      <alignment horizontal="center" vertical="center"/>
    </xf>
    <xf numFmtId="10" fontId="4" fillId="7" borderId="1" xfId="1" applyNumberFormat="1" applyFont="1" applyFill="1" applyBorder="1" applyAlignment="1" applyProtection="1">
      <alignment horizontal="center" vertical="center"/>
      <protection locked="0"/>
    </xf>
    <xf numFmtId="4" fontId="3" fillId="0" borderId="1" xfId="2" applyNumberFormat="1" applyFont="1" applyFill="1" applyBorder="1" applyAlignment="1" applyProtection="1">
      <alignment horizontal="center" vertical="center"/>
    </xf>
    <xf numFmtId="0" fontId="0" fillId="2" borderId="1" xfId="3" applyNumberFormat="1" applyFont="1" applyFill="1" applyBorder="1" applyAlignment="1">
      <alignment horizontal="center"/>
    </xf>
    <xf numFmtId="43" fontId="0" fillId="2" borderId="8" xfId="3" applyFont="1" applyFill="1" applyBorder="1"/>
    <xf numFmtId="0" fontId="0" fillId="2" borderId="8" xfId="3" applyNumberFormat="1" applyFont="1" applyFill="1" applyBorder="1" applyAlignment="1">
      <alignment horizontal="center"/>
    </xf>
    <xf numFmtId="43" fontId="0" fillId="2" borderId="9" xfId="3" applyFont="1" applyFill="1" applyBorder="1"/>
    <xf numFmtId="43" fontId="0" fillId="2" borderId="10" xfId="3" applyFont="1" applyFill="1" applyBorder="1"/>
    <xf numFmtId="0" fontId="0" fillId="2" borderId="11" xfId="0" applyFill="1" applyBorder="1" applyAlignment="1">
      <alignment horizontal="center" vertical="center"/>
    </xf>
    <xf numFmtId="43" fontId="0" fillId="2" borderId="12" xfId="3" applyFont="1" applyFill="1" applyBorder="1"/>
    <xf numFmtId="44" fontId="1" fillId="12" borderId="13" xfId="0" applyNumberFormat="1" applyFont="1" applyFill="1" applyBorder="1" applyAlignment="1">
      <alignment horizontal="center" vertical="center" wrapText="1"/>
    </xf>
    <xf numFmtId="0" fontId="1" fillId="8" borderId="12" xfId="0" applyFont="1" applyFill="1" applyBorder="1" applyAlignment="1">
      <alignment horizontal="center" vertical="center"/>
    </xf>
    <xf numFmtId="0" fontId="1" fillId="8" borderId="13" xfId="0" applyFont="1" applyFill="1" applyBorder="1" applyAlignment="1">
      <alignment horizontal="center" vertical="center" wrapText="1"/>
    </xf>
    <xf numFmtId="10" fontId="4" fillId="13" borderId="1" xfId="1" applyNumberFormat="1" applyFont="1" applyFill="1" applyBorder="1" applyAlignment="1" applyProtection="1">
      <alignment horizontal="center" vertical="center"/>
      <protection locked="0"/>
    </xf>
    <xf numFmtId="10" fontId="4" fillId="13" borderId="1" xfId="1" applyNumberFormat="1" applyFont="1" applyFill="1" applyBorder="1" applyAlignment="1" applyProtection="1">
      <alignment horizontal="center" vertical="center" wrapText="1"/>
      <protection locked="0"/>
    </xf>
    <xf numFmtId="10" fontId="4" fillId="14" borderId="1" xfId="1" applyNumberFormat="1" applyFont="1" applyFill="1" applyBorder="1" applyAlignment="1" applyProtection="1">
      <alignment horizontal="center" vertical="center"/>
      <protection locked="0"/>
    </xf>
    <xf numFmtId="10" fontId="4" fillId="14" borderId="1" xfId="1" applyNumberFormat="1" applyFont="1" applyFill="1" applyBorder="1" applyAlignment="1" applyProtection="1">
      <alignment horizontal="center" vertical="center" wrapText="1"/>
      <protection locked="0"/>
    </xf>
    <xf numFmtId="166" fontId="0" fillId="2" borderId="12" xfId="3" applyNumberFormat="1" applyFont="1" applyFill="1" applyBorder="1"/>
    <xf numFmtId="0" fontId="1" fillId="8" borderId="11" xfId="0" applyFont="1" applyFill="1" applyBorder="1" applyAlignment="1">
      <alignment horizontal="center" vertical="center" wrapText="1"/>
    </xf>
    <xf numFmtId="0" fontId="0" fillId="2" borderId="18" xfId="0" applyFill="1" applyBorder="1" applyAlignment="1">
      <alignment horizontal="center" vertical="center"/>
    </xf>
    <xf numFmtId="2" fontId="0" fillId="2" borderId="5" xfId="0" applyNumberFormat="1" applyFill="1" applyBorder="1"/>
    <xf numFmtId="44" fontId="1" fillId="2" borderId="19" xfId="2" applyFont="1" applyFill="1" applyBorder="1"/>
    <xf numFmtId="0" fontId="0" fillId="2" borderId="8" xfId="0" applyFill="1" applyBorder="1" applyAlignment="1">
      <alignment horizontal="center"/>
    </xf>
    <xf numFmtId="0" fontId="0" fillId="2" borderId="1" xfId="0" applyFill="1" applyBorder="1" applyAlignment="1">
      <alignment horizontal="center"/>
    </xf>
    <xf numFmtId="0" fontId="5" fillId="6" borderId="1" xfId="0" applyFont="1" applyFill="1" applyBorder="1" applyAlignment="1">
      <alignment vertical="center"/>
    </xf>
    <xf numFmtId="0" fontId="4" fillId="2" borderId="0" xfId="0" applyFont="1" applyFill="1" applyAlignment="1">
      <alignment vertical="center"/>
    </xf>
    <xf numFmtId="0" fontId="5" fillId="0" borderId="1" xfId="0" applyFont="1" applyBorder="1" applyAlignment="1">
      <alignment vertical="center"/>
    </xf>
    <xf numFmtId="0" fontId="5" fillId="0" borderId="1" xfId="0" applyFont="1" applyBorder="1" applyAlignment="1">
      <alignment horizontal="left" vertical="center"/>
    </xf>
    <xf numFmtId="0" fontId="0" fillId="2" borderId="0" xfId="0" applyFill="1" applyAlignment="1">
      <alignment vertical="center"/>
    </xf>
    <xf numFmtId="0" fontId="5" fillId="0" borderId="1" xfId="0" applyFont="1" applyBorder="1" applyAlignment="1">
      <alignment horizontal="left" vertical="center" wrapText="1"/>
    </xf>
    <xf numFmtId="0" fontId="5" fillId="5" borderId="1" xfId="0" applyFont="1" applyFill="1" applyBorder="1" applyAlignment="1">
      <alignment vertical="center" wrapText="1"/>
    </xf>
    <xf numFmtId="0" fontId="5" fillId="0" borderId="1" xfId="0" applyFont="1" applyBorder="1" applyAlignment="1">
      <alignment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5" fillId="2" borderId="1" xfId="0" applyFont="1" applyFill="1" applyBorder="1" applyAlignment="1">
      <alignment vertical="center" wrapText="1"/>
    </xf>
    <xf numFmtId="2" fontId="5" fillId="0" borderId="1" xfId="0" applyNumberFormat="1" applyFont="1" applyBorder="1" applyAlignment="1">
      <alignment horizontal="center" vertical="center"/>
    </xf>
    <xf numFmtId="10" fontId="8" fillId="0" borderId="7" xfId="1" applyNumberFormat="1" applyFont="1" applyBorder="1" applyAlignment="1" applyProtection="1">
      <alignment horizontal="center" vertical="top"/>
    </xf>
    <xf numFmtId="10" fontId="3" fillId="0" borderId="1" xfId="1" applyNumberFormat="1" applyFont="1" applyBorder="1" applyAlignment="1" applyProtection="1">
      <alignment horizontal="center" vertical="center"/>
    </xf>
    <xf numFmtId="2" fontId="3" fillId="0" borderId="1" xfId="0" applyNumberFormat="1" applyFont="1" applyBorder="1" applyAlignment="1">
      <alignment horizontal="center" vertical="center"/>
    </xf>
    <xf numFmtId="0" fontId="4" fillId="4" borderId="1" xfId="0" applyFont="1" applyFill="1" applyBorder="1" applyAlignment="1">
      <alignment horizontal="left" vertical="center" wrapText="1"/>
    </xf>
    <xf numFmtId="43" fontId="4" fillId="0" borderId="1" xfId="3" applyFont="1" applyFill="1" applyBorder="1" applyAlignment="1" applyProtection="1">
      <alignment vertical="center"/>
    </xf>
    <xf numFmtId="2" fontId="4" fillId="0" borderId="1" xfId="0" applyNumberFormat="1" applyFont="1" applyBorder="1" applyAlignment="1">
      <alignment horizontal="left" vertical="center" wrapText="1"/>
    </xf>
    <xf numFmtId="2" fontId="4" fillId="0" borderId="1" xfId="2" applyNumberFormat="1" applyFont="1" applyFill="1" applyBorder="1" applyAlignment="1" applyProtection="1">
      <alignment vertical="center"/>
    </xf>
    <xf numFmtId="2" fontId="4" fillId="0" borderId="1" xfId="0" applyNumberFormat="1" applyFont="1" applyBorder="1" applyAlignment="1">
      <alignment vertical="center"/>
    </xf>
    <xf numFmtId="0" fontId="5" fillId="0" borderId="1" xfId="0" applyFont="1" applyBorder="1" applyAlignment="1">
      <alignment horizontal="center" vertical="center" wrapText="1"/>
    </xf>
    <xf numFmtId="2" fontId="5" fillId="0" borderId="1" xfId="0" applyNumberFormat="1" applyFont="1" applyBorder="1" applyAlignment="1">
      <alignment horizontal="left" vertical="center" wrapText="1"/>
    </xf>
    <xf numFmtId="10" fontId="7" fillId="0" borderId="1" xfId="1" applyNumberFormat="1" applyFont="1" applyBorder="1" applyAlignment="1" applyProtection="1">
      <alignment horizontal="center" vertical="center"/>
    </xf>
    <xf numFmtId="0" fontId="4" fillId="2" borderId="0" xfId="0" applyFont="1" applyFill="1" applyAlignment="1">
      <alignment horizontal="left" vertical="center" wrapText="1"/>
    </xf>
    <xf numFmtId="2" fontId="0" fillId="2" borderId="0" xfId="0" applyNumberFormat="1" applyFill="1" applyAlignment="1">
      <alignment horizontal="center" vertical="center"/>
    </xf>
    <xf numFmtId="2" fontId="0" fillId="2" borderId="0" xfId="0" applyNumberFormat="1" applyFill="1" applyAlignment="1">
      <alignment vertical="center"/>
    </xf>
    <xf numFmtId="0" fontId="0" fillId="2" borderId="0" xfId="0" applyFill="1" applyAlignment="1">
      <alignment horizontal="center" vertical="center"/>
    </xf>
    <xf numFmtId="164" fontId="0" fillId="2" borderId="0" xfId="0" applyNumberFormat="1" applyFill="1" applyAlignment="1">
      <alignment vertical="center"/>
    </xf>
    <xf numFmtId="0" fontId="4" fillId="13" borderId="1" xfId="0" applyFont="1" applyFill="1" applyBorder="1" applyAlignment="1" applyProtection="1">
      <alignment horizontal="left" vertical="center" wrapText="1"/>
      <protection locked="0"/>
    </xf>
    <xf numFmtId="10" fontId="9" fillId="13" borderId="1" xfId="1" applyNumberFormat="1" applyFont="1" applyFill="1" applyBorder="1" applyAlignment="1" applyProtection="1">
      <alignment horizontal="center" vertical="center"/>
      <protection locked="0"/>
    </xf>
    <xf numFmtId="10" fontId="9" fillId="14" borderId="1" xfId="1" applyNumberFormat="1" applyFont="1" applyFill="1" applyBorder="1" applyAlignment="1" applyProtection="1">
      <alignment horizontal="center" vertical="center"/>
      <protection locked="0"/>
    </xf>
    <xf numFmtId="2" fontId="0" fillId="13" borderId="1" xfId="0" applyNumberFormat="1" applyFill="1" applyBorder="1" applyAlignment="1" applyProtection="1">
      <alignment horizontal="center" vertical="center"/>
      <protection locked="0"/>
    </xf>
    <xf numFmtId="0" fontId="0" fillId="13" borderId="1" xfId="0" applyFill="1" applyBorder="1" applyAlignment="1" applyProtection="1">
      <alignment horizontal="center" vertical="center"/>
      <protection locked="0"/>
    </xf>
    <xf numFmtId="2" fontId="4" fillId="13" borderId="1" xfId="0" applyNumberFormat="1" applyFont="1" applyFill="1" applyBorder="1" applyAlignment="1" applyProtection="1">
      <alignment horizontal="left" vertical="center" wrapText="1"/>
      <protection locked="0"/>
    </xf>
    <xf numFmtId="10" fontId="7" fillId="13" borderId="1" xfId="1" applyNumberFormat="1" applyFont="1" applyFill="1" applyBorder="1" applyAlignment="1" applyProtection="1">
      <alignment horizontal="center" vertical="center"/>
      <protection locked="0"/>
    </xf>
    <xf numFmtId="44" fontId="8" fillId="2" borderId="23" xfId="2" applyFont="1" applyFill="1" applyBorder="1" applyAlignment="1" applyProtection="1">
      <alignment horizontal="center" vertical="top"/>
    </xf>
    <xf numFmtId="44" fontId="8" fillId="2" borderId="25" xfId="2" applyFont="1" applyFill="1" applyBorder="1" applyAlignment="1" applyProtection="1">
      <alignment horizontal="center" vertical="top"/>
    </xf>
    <xf numFmtId="44" fontId="8" fillId="2" borderId="25" xfId="2" applyFont="1" applyFill="1" applyBorder="1" applyAlignment="1" applyProtection="1">
      <alignment horizontal="center"/>
    </xf>
    <xf numFmtId="44" fontId="7" fillId="2" borderId="25" xfId="2" applyFont="1" applyFill="1" applyBorder="1" applyAlignment="1" applyProtection="1">
      <alignment horizontal="center"/>
    </xf>
    <xf numFmtId="44" fontId="8" fillId="2" borderId="0" xfId="2" applyFont="1" applyFill="1" applyBorder="1" applyAlignment="1" applyProtection="1">
      <alignment horizontal="center"/>
    </xf>
    <xf numFmtId="44" fontId="3" fillId="2" borderId="21" xfId="2" applyFont="1" applyFill="1" applyBorder="1" applyAlignment="1" applyProtection="1">
      <alignment horizontal="center"/>
    </xf>
    <xf numFmtId="0" fontId="1" fillId="8" borderId="7" xfId="0" applyFont="1" applyFill="1" applyBorder="1" applyAlignment="1">
      <alignment horizontal="center" vertical="center"/>
    </xf>
    <xf numFmtId="0" fontId="1" fillId="2" borderId="0" xfId="0" applyFont="1" applyFill="1" applyAlignment="1">
      <alignment horizontal="center" vertical="center"/>
    </xf>
    <xf numFmtId="44" fontId="1" fillId="8" borderId="7" xfId="2" applyFont="1" applyFill="1" applyBorder="1" applyAlignment="1">
      <alignment horizontal="center"/>
    </xf>
    <xf numFmtId="0" fontId="5" fillId="2" borderId="1"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left" vertical="center" wrapText="1"/>
    </xf>
    <xf numFmtId="0" fontId="1" fillId="8" borderId="27" xfId="0" applyFont="1" applyFill="1" applyBorder="1" applyAlignment="1">
      <alignment horizontal="center" vertical="center" wrapText="1"/>
    </xf>
    <xf numFmtId="0" fontId="1" fillId="8" borderId="27" xfId="0" applyFont="1" applyFill="1" applyBorder="1" applyAlignment="1">
      <alignment horizontal="center" vertical="center"/>
    </xf>
    <xf numFmtId="0" fontId="1" fillId="8" borderId="28" xfId="0" applyFont="1" applyFill="1" applyBorder="1" applyAlignment="1">
      <alignment horizontal="center" vertical="center" wrapText="1"/>
    </xf>
    <xf numFmtId="2" fontId="4"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2" fontId="3" fillId="0" borderId="1" xfId="2" applyNumberFormat="1" applyFont="1" applyFill="1" applyBorder="1" applyAlignment="1" applyProtection="1">
      <alignment horizontal="center" vertical="center"/>
    </xf>
    <xf numFmtId="4" fontId="4" fillId="0" borderId="1" xfId="2" applyNumberFormat="1" applyFont="1" applyFill="1" applyBorder="1" applyAlignment="1" applyProtection="1">
      <alignment horizontal="center" vertical="center"/>
    </xf>
    <xf numFmtId="164" fontId="4" fillId="2" borderId="1" xfId="2" applyNumberFormat="1" applyFont="1" applyFill="1" applyBorder="1" applyAlignment="1" applyProtection="1">
      <alignment vertical="center" wrapText="1"/>
    </xf>
    <xf numFmtId="164" fontId="4" fillId="2" borderId="1" xfId="2" applyNumberFormat="1" applyFont="1" applyFill="1" applyBorder="1" applyAlignment="1" applyProtection="1"/>
    <xf numFmtId="164" fontId="5" fillId="2" borderId="1" xfId="2" applyNumberFormat="1" applyFont="1" applyFill="1" applyBorder="1" applyAlignment="1" applyProtection="1"/>
    <xf numFmtId="0" fontId="5" fillId="3" borderId="1" xfId="0" applyFont="1" applyFill="1" applyBorder="1" applyAlignment="1">
      <alignment horizontal="left" vertical="center" wrapText="1"/>
    </xf>
    <xf numFmtId="4" fontId="0" fillId="2" borderId="0" xfId="0" applyNumberFormat="1" applyFill="1" applyAlignment="1">
      <alignment vertical="center"/>
    </xf>
    <xf numFmtId="0" fontId="5" fillId="0" borderId="1" xfId="0" applyFont="1" applyBorder="1" applyAlignment="1">
      <alignment horizontal="right" vertical="top" wrapText="1"/>
    </xf>
    <xf numFmtId="0" fontId="5" fillId="10" borderId="2" xfId="0" applyFont="1" applyFill="1" applyBorder="1" applyAlignment="1">
      <alignment vertical="center" wrapText="1"/>
    </xf>
    <xf numFmtId="0" fontId="5" fillId="0" borderId="1" xfId="0" applyFont="1" applyBorder="1" applyAlignment="1">
      <alignment vertical="top"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2" fontId="4" fillId="0" borderId="2" xfId="0" applyNumberFormat="1" applyFont="1" applyBorder="1" applyAlignment="1">
      <alignment horizontal="center" vertical="center" wrapText="1"/>
    </xf>
    <xf numFmtId="2" fontId="4" fillId="0" borderId="3" xfId="0" applyNumberFormat="1" applyFont="1" applyBorder="1" applyAlignment="1">
      <alignment horizontal="center" vertical="center" wrapText="1"/>
    </xf>
    <xf numFmtId="165" fontId="4" fillId="0" borderId="1" xfId="0" applyNumberFormat="1" applyFont="1" applyBorder="1" applyAlignment="1">
      <alignment horizontal="center" wrapText="1"/>
    </xf>
    <xf numFmtId="2" fontId="4" fillId="0" borderId="7" xfId="2" applyNumberFormat="1" applyFont="1" applyFill="1" applyBorder="1" applyAlignment="1" applyProtection="1">
      <alignment horizontal="center"/>
    </xf>
    <xf numFmtId="2" fontId="5" fillId="0" borderId="1" xfId="0" applyNumberFormat="1" applyFont="1" applyBorder="1" applyAlignment="1">
      <alignment vertical="top" wrapText="1"/>
    </xf>
    <xf numFmtId="0" fontId="5" fillId="0" borderId="1" xfId="0" applyFont="1" applyBorder="1" applyAlignment="1">
      <alignment horizontal="left" vertical="top" wrapText="1"/>
    </xf>
    <xf numFmtId="0" fontId="5" fillId="10" borderId="4" xfId="0" applyFont="1" applyFill="1" applyBorder="1" applyAlignment="1">
      <alignment vertical="center" wrapText="1"/>
    </xf>
    <xf numFmtId="2" fontId="5" fillId="10" borderId="3" xfId="0" applyNumberFormat="1" applyFont="1" applyFill="1" applyBorder="1" applyAlignment="1">
      <alignment vertical="center" wrapText="1"/>
    </xf>
    <xf numFmtId="0" fontId="4" fillId="4" borderId="1" xfId="0" applyFont="1" applyFill="1" applyBorder="1" applyAlignment="1">
      <alignment horizontal="left" vertical="top" wrapText="1"/>
    </xf>
    <xf numFmtId="0" fontId="4" fillId="0" borderId="1" xfId="2" applyNumberFormat="1" applyFont="1" applyFill="1" applyBorder="1" applyAlignment="1" applyProtection="1">
      <alignment horizontal="center" vertical="center"/>
    </xf>
    <xf numFmtId="2" fontId="4" fillId="4" borderId="1" xfId="0" applyNumberFormat="1" applyFont="1" applyFill="1" applyBorder="1" applyAlignment="1">
      <alignment horizontal="left" vertical="top" wrapText="1"/>
    </xf>
    <xf numFmtId="0" fontId="5" fillId="0" borderId="1" xfId="0" applyFont="1" applyBorder="1" applyAlignment="1">
      <alignment horizontal="center" vertical="top" wrapText="1"/>
    </xf>
    <xf numFmtId="2" fontId="5" fillId="0" borderId="1" xfId="0" applyNumberFormat="1" applyFont="1" applyBorder="1" applyAlignment="1">
      <alignment horizontal="center" vertical="top" wrapText="1"/>
    </xf>
    <xf numFmtId="10" fontId="5" fillId="0" borderId="1" xfId="1" applyNumberFormat="1" applyFont="1" applyBorder="1" applyAlignment="1" applyProtection="1">
      <alignment horizontal="left" vertical="top" wrapText="1"/>
    </xf>
    <xf numFmtId="4" fontId="5" fillId="0" borderId="1" xfId="0" applyNumberFormat="1" applyFont="1" applyBorder="1" applyAlignment="1">
      <alignment vertical="top" wrapText="1"/>
    </xf>
    <xf numFmtId="10" fontId="5" fillId="9" borderId="1" xfId="1" applyNumberFormat="1" applyFont="1" applyFill="1" applyBorder="1" applyAlignment="1" applyProtection="1">
      <alignment horizontal="center" vertical="center"/>
      <protection locked="0"/>
    </xf>
    <xf numFmtId="10" fontId="0" fillId="2" borderId="0" xfId="2" applyNumberFormat="1" applyFont="1" applyFill="1" applyBorder="1" applyAlignment="1" applyProtection="1">
      <alignment horizontal="center" vertical="center"/>
    </xf>
    <xf numFmtId="0" fontId="14" fillId="12" borderId="7" xfId="0" applyFont="1" applyFill="1" applyBorder="1" applyAlignment="1">
      <alignment horizontal="center" vertical="center" wrapText="1"/>
    </xf>
    <xf numFmtId="0" fontId="15" fillId="12" borderId="7" xfId="0" applyFont="1" applyFill="1" applyBorder="1" applyAlignment="1">
      <alignment horizontal="center" vertical="center" wrapText="1" shrinkToFit="1"/>
    </xf>
    <xf numFmtId="0" fontId="15" fillId="12" borderId="7" xfId="0" applyFont="1" applyFill="1" applyBorder="1" applyAlignment="1">
      <alignment horizontal="center" vertical="center" wrapText="1"/>
    </xf>
    <xf numFmtId="0" fontId="4" fillId="0" borderId="1" xfId="0" applyFont="1" applyBorder="1" applyAlignment="1">
      <alignment horizontal="center" vertical="center" wrapText="1"/>
    </xf>
    <xf numFmtId="44" fontId="15" fillId="2" borderId="1" xfId="2" applyFont="1" applyFill="1" applyBorder="1" applyAlignment="1" applyProtection="1">
      <alignment horizontal="center" vertical="center"/>
    </xf>
    <xf numFmtId="44" fontId="13" fillId="2" borderId="1" xfId="2" applyFont="1" applyFill="1" applyBorder="1" applyAlignment="1" applyProtection="1">
      <alignment horizontal="center" vertical="center"/>
    </xf>
    <xf numFmtId="0" fontId="11" fillId="2" borderId="0" xfId="0" applyFont="1" applyFill="1"/>
    <xf numFmtId="0" fontId="5" fillId="2" borderId="21" xfId="0" applyFont="1" applyFill="1" applyBorder="1" applyAlignment="1">
      <alignment horizontal="center" vertical="top" wrapText="1"/>
    </xf>
    <xf numFmtId="2" fontId="5" fillId="2" borderId="21" xfId="0" applyNumberFormat="1" applyFont="1" applyFill="1" applyBorder="1" applyAlignment="1">
      <alignment horizontal="center"/>
    </xf>
    <xf numFmtId="44" fontId="5" fillId="2" borderId="21" xfId="2" applyFont="1" applyFill="1" applyBorder="1" applyAlignment="1" applyProtection="1">
      <alignment horizontal="center"/>
    </xf>
    <xf numFmtId="0" fontId="4" fillId="2" borderId="22" xfId="0" applyFont="1" applyFill="1" applyBorder="1" applyAlignment="1">
      <alignment horizontal="left" vertical="top" wrapText="1"/>
    </xf>
    <xf numFmtId="0" fontId="4" fillId="2" borderId="24" xfId="0" applyFont="1" applyFill="1" applyBorder="1" applyAlignment="1">
      <alignment horizontal="left" vertical="top" wrapText="1"/>
    </xf>
    <xf numFmtId="44" fontId="4" fillId="2" borderId="25" xfId="2" applyFont="1" applyFill="1" applyBorder="1" applyAlignment="1" applyProtection="1">
      <alignment horizontal="center"/>
    </xf>
    <xf numFmtId="10" fontId="7" fillId="2" borderId="26" xfId="1" applyNumberFormat="1" applyFont="1" applyFill="1" applyBorder="1" applyAlignment="1" applyProtection="1">
      <alignment horizontal="center"/>
    </xf>
    <xf numFmtId="0" fontId="4" fillId="2" borderId="0" xfId="0" applyFont="1" applyFill="1" applyAlignment="1">
      <alignment horizontal="left" vertical="top" wrapText="1"/>
    </xf>
    <xf numFmtId="2" fontId="8" fillId="2" borderId="0" xfId="0" applyNumberFormat="1" applyFont="1" applyFill="1" applyAlignment="1">
      <alignment horizontal="center"/>
    </xf>
    <xf numFmtId="0" fontId="4" fillId="2" borderId="0" xfId="0" applyFont="1" applyFill="1" applyAlignment="1">
      <alignment horizontal="center"/>
    </xf>
    <xf numFmtId="0" fontId="1" fillId="16" borderId="17" xfId="0" applyFont="1" applyFill="1" applyBorder="1"/>
    <xf numFmtId="10" fontId="1" fillId="16" borderId="20" xfId="0" applyNumberFormat="1" applyFont="1" applyFill="1" applyBorder="1"/>
    <xf numFmtId="167" fontId="4" fillId="13" borderId="1" xfId="2" applyNumberFormat="1" applyFont="1" applyFill="1" applyBorder="1" applyAlignment="1" applyProtection="1">
      <alignment horizontal="right" vertical="center" wrapText="1"/>
      <protection locked="0"/>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shrinkToFit="1"/>
    </xf>
    <xf numFmtId="0" fontId="4" fillId="2" borderId="1" xfId="0" applyFont="1" applyFill="1" applyBorder="1" applyAlignment="1">
      <alignment horizontal="left" vertical="center" wrapText="1"/>
    </xf>
    <xf numFmtId="0" fontId="4" fillId="13" borderId="1" xfId="0" applyFont="1" applyFill="1" applyBorder="1" applyAlignment="1" applyProtection="1">
      <alignment horizontal="center" vertical="center" wrapText="1"/>
      <protection locked="0"/>
    </xf>
    <xf numFmtId="0" fontId="5" fillId="2" borderId="24" xfId="0" applyFont="1" applyFill="1" applyBorder="1" applyAlignment="1">
      <alignment horizontal="center" vertical="top" wrapText="1"/>
    </xf>
    <xf numFmtId="10" fontId="7" fillId="14" borderId="1" xfId="1" applyNumberFormat="1" applyFont="1" applyFill="1" applyBorder="1" applyAlignment="1" applyProtection="1">
      <alignment horizontal="center" vertical="center"/>
      <protection locked="0"/>
    </xf>
    <xf numFmtId="0" fontId="18" fillId="2" borderId="0" xfId="0" applyFont="1" applyFill="1"/>
    <xf numFmtId="43" fontId="13" fillId="13" borderId="1" xfId="3" applyFont="1" applyFill="1" applyBorder="1" applyAlignment="1" applyProtection="1">
      <alignment horizontal="center" vertical="center"/>
      <protection locked="0"/>
    </xf>
    <xf numFmtId="1" fontId="0" fillId="2" borderId="1" xfId="3" applyNumberFormat="1" applyFont="1" applyFill="1" applyBorder="1" applyAlignment="1">
      <alignment horizontal="center"/>
    </xf>
    <xf numFmtId="2" fontId="5"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2" fontId="3" fillId="0" borderId="1" xfId="2" applyNumberFormat="1" applyFont="1" applyFill="1" applyBorder="1" applyAlignment="1" applyProtection="1">
      <alignment horizontal="center" vertical="center"/>
    </xf>
    <xf numFmtId="2" fontId="5" fillId="0" borderId="1" xfId="0" applyNumberFormat="1" applyFont="1" applyBorder="1" applyAlignment="1">
      <alignment horizontal="center" vertical="center" wrapText="1"/>
    </xf>
    <xf numFmtId="2" fontId="3" fillId="0" borderId="1" xfId="2" applyNumberFormat="1" applyFont="1" applyFill="1" applyBorder="1" applyAlignment="1" applyProtection="1">
      <alignment horizontal="center" vertical="center"/>
    </xf>
    <xf numFmtId="2" fontId="4" fillId="0" borderId="1" xfId="0" applyNumberFormat="1" applyFont="1" applyBorder="1" applyAlignment="1">
      <alignment horizontal="center" vertical="center" wrapText="1"/>
    </xf>
    <xf numFmtId="0" fontId="0" fillId="2" borderId="32" xfId="0" applyFill="1" applyBorder="1" applyAlignment="1">
      <alignment horizontal="center" vertical="center"/>
    </xf>
    <xf numFmtId="43" fontId="0" fillId="2" borderId="6" xfId="3" applyFont="1" applyFill="1" applyBorder="1"/>
    <xf numFmtId="0" fontId="0" fillId="2" borderId="6" xfId="3" applyNumberFormat="1" applyFont="1" applyFill="1" applyBorder="1" applyAlignment="1">
      <alignment horizontal="center"/>
    </xf>
    <xf numFmtId="0" fontId="0" fillId="2" borderId="6" xfId="0" applyFill="1" applyBorder="1" applyAlignment="1">
      <alignment horizontal="center"/>
    </xf>
    <xf numFmtId="43" fontId="0" fillId="2" borderId="11" xfId="3" applyFont="1" applyFill="1" applyBorder="1"/>
    <xf numFmtId="43" fontId="1" fillId="17" borderId="12" xfId="3" applyFont="1" applyFill="1" applyBorder="1"/>
    <xf numFmtId="0" fontId="0" fillId="2" borderId="12" xfId="3" applyNumberFormat="1" applyFont="1" applyFill="1" applyBorder="1" applyAlignment="1">
      <alignment horizontal="center"/>
    </xf>
    <xf numFmtId="0" fontId="1" fillId="17" borderId="12" xfId="0" applyFont="1" applyFill="1" applyBorder="1" applyAlignment="1">
      <alignment horizontal="center"/>
    </xf>
    <xf numFmtId="43" fontId="0" fillId="2" borderId="16" xfId="3" applyFont="1" applyFill="1" applyBorder="1"/>
    <xf numFmtId="43" fontId="0" fillId="2" borderId="33" xfId="3" applyFont="1" applyFill="1" applyBorder="1" applyAlignment="1"/>
    <xf numFmtId="43" fontId="0" fillId="2" borderId="31" xfId="3" applyFont="1" applyFill="1" applyBorder="1" applyAlignment="1"/>
    <xf numFmtId="43" fontId="1" fillId="17" borderId="31" xfId="3" applyFont="1" applyFill="1" applyBorder="1"/>
    <xf numFmtId="0" fontId="0" fillId="2" borderId="31" xfId="3" applyNumberFormat="1" applyFont="1" applyFill="1" applyBorder="1" applyAlignment="1">
      <alignment horizontal="center"/>
    </xf>
    <xf numFmtId="0" fontId="1" fillId="17" borderId="31" xfId="0" applyFont="1" applyFill="1" applyBorder="1" applyAlignment="1">
      <alignment horizontal="center"/>
    </xf>
    <xf numFmtId="0" fontId="21" fillId="0" borderId="0" xfId="0" applyFont="1"/>
    <xf numFmtId="0" fontId="1" fillId="0" borderId="0" xfId="0" applyFont="1"/>
    <xf numFmtId="0" fontId="1" fillId="0" borderId="0" xfId="0" applyFont="1" applyAlignment="1">
      <alignment horizontal="center"/>
    </xf>
    <xf numFmtId="0" fontId="1" fillId="18" borderId="1" xfId="0" applyFont="1" applyFill="1" applyBorder="1" applyAlignment="1">
      <alignment horizontal="left" vertical="center"/>
    </xf>
    <xf numFmtId="0" fontId="1" fillId="18" borderId="1" xfId="0" applyFont="1" applyFill="1" applyBorder="1"/>
    <xf numFmtId="0" fontId="0" fillId="2" borderId="1" xfId="0" applyFont="1" applyFill="1" applyBorder="1" applyAlignment="1">
      <alignment horizontal="left" vertical="center" wrapText="1"/>
    </xf>
    <xf numFmtId="168" fontId="0" fillId="0" borderId="1" xfId="0" applyNumberFormat="1" applyBorder="1"/>
    <xf numFmtId="0" fontId="0" fillId="0" borderId="1" xfId="0" applyNumberFormat="1" applyBorder="1"/>
    <xf numFmtId="169" fontId="0" fillId="0" borderId="1" xfId="0" applyNumberFormat="1" applyBorder="1"/>
    <xf numFmtId="44" fontId="0" fillId="0" borderId="1" xfId="2" applyFont="1" applyBorder="1"/>
    <xf numFmtId="0" fontId="0" fillId="0" borderId="1" xfId="0" applyBorder="1"/>
    <xf numFmtId="0" fontId="0" fillId="12" borderId="1" xfId="0" applyFont="1" applyFill="1" applyBorder="1" applyAlignment="1">
      <alignment horizontal="left" vertical="center" wrapText="1"/>
    </xf>
    <xf numFmtId="44" fontId="0" fillId="12" borderId="1" xfId="2" applyFont="1" applyFill="1" applyBorder="1"/>
    <xf numFmtId="168" fontId="0" fillId="12" borderId="1" xfId="0" applyNumberFormat="1" applyFill="1" applyBorder="1"/>
    <xf numFmtId="169" fontId="0" fillId="12" borderId="1" xfId="0" applyNumberFormat="1" applyFill="1" applyBorder="1"/>
    <xf numFmtId="0" fontId="0" fillId="12" borderId="1" xfId="0" applyFill="1" applyBorder="1"/>
    <xf numFmtId="44" fontId="0" fillId="12" borderId="1" xfId="0" applyNumberFormat="1" applyFill="1" applyBorder="1"/>
    <xf numFmtId="0" fontId="1" fillId="12" borderId="17" xfId="0" applyFont="1" applyFill="1" applyBorder="1" applyAlignment="1">
      <alignment horizontal="center" vertical="center"/>
    </xf>
    <xf numFmtId="0" fontId="1" fillId="12" borderId="16" xfId="0" applyFont="1" applyFill="1" applyBorder="1" applyAlignment="1">
      <alignment horizontal="center" vertical="center"/>
    </xf>
    <xf numFmtId="0" fontId="1" fillId="8" borderId="5" xfId="0" applyFont="1" applyFill="1" applyBorder="1" applyAlignment="1">
      <alignment horizontal="center"/>
    </xf>
    <xf numFmtId="0" fontId="1" fillId="8" borderId="17" xfId="0" applyFont="1" applyFill="1" applyBorder="1" applyAlignment="1">
      <alignment horizontal="center"/>
    </xf>
    <xf numFmtId="0" fontId="1" fillId="8" borderId="14" xfId="0" applyFont="1" applyFill="1" applyBorder="1" applyAlignment="1">
      <alignment horizontal="center"/>
    </xf>
    <xf numFmtId="0" fontId="1" fillId="8" borderId="20" xfId="0" applyFont="1" applyFill="1" applyBorder="1" applyAlignment="1">
      <alignment horizontal="center"/>
    </xf>
    <xf numFmtId="0" fontId="1" fillId="8" borderId="15" xfId="0" applyFont="1" applyFill="1" applyBorder="1" applyAlignment="1">
      <alignment horizontal="center" vertical="center"/>
    </xf>
    <xf numFmtId="0" fontId="1" fillId="8" borderId="14" xfId="0" applyFont="1" applyFill="1" applyBorder="1" applyAlignment="1">
      <alignment horizontal="center" vertical="center"/>
    </xf>
    <xf numFmtId="0" fontId="1" fillId="8" borderId="16" xfId="0" applyFont="1" applyFill="1" applyBorder="1" applyAlignment="1">
      <alignment horizontal="center" vertical="center"/>
    </xf>
    <xf numFmtId="2" fontId="0" fillId="2" borderId="15" xfId="0" applyNumberFormat="1" applyFill="1" applyBorder="1" applyAlignment="1">
      <alignment horizontal="center"/>
    </xf>
    <xf numFmtId="2" fontId="0" fillId="2" borderId="14" xfId="0" applyNumberFormat="1" applyFill="1" applyBorder="1" applyAlignment="1">
      <alignment horizontal="center"/>
    </xf>
    <xf numFmtId="2" fontId="0" fillId="2" borderId="16" xfId="0" applyNumberFormat="1" applyFill="1" applyBorder="1" applyAlignment="1">
      <alignment horizontal="center"/>
    </xf>
    <xf numFmtId="43" fontId="0" fillId="2" borderId="15" xfId="3" applyFont="1" applyFill="1" applyBorder="1" applyAlignment="1">
      <alignment horizontal="right"/>
    </xf>
    <xf numFmtId="43" fontId="0" fillId="2" borderId="14" xfId="3" applyFont="1" applyFill="1" applyBorder="1" applyAlignment="1">
      <alignment horizontal="right"/>
    </xf>
    <xf numFmtId="43" fontId="0" fillId="2" borderId="16" xfId="3" applyFont="1" applyFill="1" applyBorder="1" applyAlignment="1">
      <alignment horizontal="right"/>
    </xf>
    <xf numFmtId="0" fontId="0" fillId="2" borderId="29" xfId="0" applyFill="1" applyBorder="1" applyAlignment="1">
      <alignment horizontal="center" vertical="center"/>
    </xf>
    <xf numFmtId="0" fontId="0" fillId="2" borderId="30" xfId="0" applyFill="1" applyBorder="1" applyAlignment="1">
      <alignment horizontal="center" vertical="center"/>
    </xf>
    <xf numFmtId="0" fontId="0" fillId="2" borderId="18" xfId="0" applyFill="1" applyBorder="1" applyAlignment="1">
      <alignment horizontal="center" vertical="center"/>
    </xf>
    <xf numFmtId="2" fontId="5" fillId="2" borderId="1" xfId="0" applyNumberFormat="1" applyFont="1" applyFill="1" applyBorder="1" applyAlignment="1">
      <alignment horizontal="center" vertical="center" wrapText="1"/>
    </xf>
    <xf numFmtId="1" fontId="10" fillId="2" borderId="1" xfId="0" applyNumberFormat="1"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2" fontId="5" fillId="0" borderId="1" xfId="0" applyNumberFormat="1" applyFont="1" applyBorder="1" applyAlignment="1">
      <alignment horizontal="center" vertical="center" wrapText="1"/>
    </xf>
    <xf numFmtId="2" fontId="3" fillId="0" borderId="1" xfId="2" applyNumberFormat="1" applyFont="1" applyFill="1" applyBorder="1" applyAlignment="1" applyProtection="1">
      <alignment horizontal="center" vertical="center"/>
    </xf>
    <xf numFmtId="2" fontId="4" fillId="13" borderId="1" xfId="0" applyNumberFormat="1" applyFont="1" applyFill="1" applyBorder="1" applyAlignment="1" applyProtection="1">
      <alignment horizontal="center" vertical="center" wrapText="1"/>
      <protection locked="0"/>
    </xf>
    <xf numFmtId="2" fontId="4" fillId="0" borderId="1" xfId="0" applyNumberFormat="1"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2" fontId="4" fillId="14" borderId="1" xfId="2" applyNumberFormat="1" applyFont="1" applyFill="1" applyBorder="1" applyAlignment="1" applyProtection="1">
      <alignment horizontal="center" vertical="center"/>
      <protection locked="0"/>
    </xf>
    <xf numFmtId="2" fontId="4" fillId="0" borderId="1" xfId="2" applyNumberFormat="1" applyFont="1" applyFill="1" applyBorder="1" applyAlignment="1" applyProtection="1">
      <alignment horizontal="center" vertical="center"/>
    </xf>
    <xf numFmtId="2" fontId="4" fillId="13" borderId="1" xfId="2" applyNumberFormat="1" applyFont="1" applyFill="1" applyBorder="1" applyAlignment="1" applyProtection="1">
      <alignment horizontal="center" vertical="center"/>
      <protection locked="0"/>
    </xf>
    <xf numFmtId="2" fontId="4" fillId="2" borderId="1" xfId="2" applyNumberFormat="1" applyFont="1" applyFill="1" applyBorder="1" applyAlignment="1" applyProtection="1">
      <alignment horizontal="center" vertical="center"/>
    </xf>
    <xf numFmtId="164" fontId="10" fillId="2" borderId="1" xfId="0" applyNumberFormat="1" applyFont="1" applyFill="1" applyBorder="1" applyAlignment="1">
      <alignment horizontal="center" vertical="center"/>
    </xf>
    <xf numFmtId="164" fontId="10" fillId="13" borderId="1" xfId="0" applyNumberFormat="1" applyFont="1" applyFill="1" applyBorder="1" applyAlignment="1" applyProtection="1">
      <alignment horizontal="center" vertical="center"/>
      <protection locked="0"/>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4" fontId="4" fillId="0" borderId="1" xfId="2" applyNumberFormat="1" applyFont="1" applyFill="1" applyBorder="1" applyAlignment="1" applyProtection="1">
      <alignment horizontal="center" vertical="center"/>
    </xf>
    <xf numFmtId="4" fontId="4" fillId="2" borderId="1" xfId="2" applyNumberFormat="1" applyFont="1" applyFill="1" applyBorder="1" applyAlignment="1" applyProtection="1">
      <alignment horizontal="center" vertical="center"/>
    </xf>
    <xf numFmtId="2" fontId="4" fillId="0" borderId="2" xfId="0" applyNumberFormat="1" applyFont="1" applyBorder="1" applyAlignment="1">
      <alignment horizontal="center" vertical="center" wrapText="1"/>
    </xf>
    <xf numFmtId="2" fontId="4" fillId="0" borderId="3" xfId="0" applyNumberFormat="1" applyFont="1" applyBorder="1" applyAlignment="1">
      <alignment horizontal="center" vertical="center" wrapText="1"/>
    </xf>
    <xf numFmtId="2" fontId="5" fillId="0" borderId="2" xfId="0" applyNumberFormat="1" applyFont="1" applyBorder="1" applyAlignment="1">
      <alignment horizontal="center" vertical="center" wrapText="1"/>
    </xf>
    <xf numFmtId="2" fontId="5" fillId="0" borderId="3" xfId="0" applyNumberFormat="1" applyFont="1" applyBorder="1" applyAlignment="1">
      <alignment horizontal="center" vertical="center" wrapText="1"/>
    </xf>
    <xf numFmtId="0" fontId="5" fillId="10" borderId="4" xfId="0" applyFont="1" applyFill="1" applyBorder="1" applyAlignment="1">
      <alignment horizontal="center" vertical="center" wrapText="1"/>
    </xf>
    <xf numFmtId="0" fontId="5" fillId="10" borderId="3" xfId="0" applyFont="1" applyFill="1" applyBorder="1" applyAlignment="1">
      <alignment horizontal="center" vertical="center" wrapText="1"/>
    </xf>
    <xf numFmtId="2" fontId="5" fillId="0" borderId="6" xfId="0" applyNumberFormat="1" applyFont="1" applyBorder="1" applyAlignment="1">
      <alignment horizontal="center" vertical="center" wrapText="1"/>
    </xf>
    <xf numFmtId="2" fontId="5" fillId="0" borderId="7" xfId="0" applyNumberFormat="1" applyFont="1" applyBorder="1" applyAlignment="1">
      <alignment horizontal="center" vertical="center" wrapText="1"/>
    </xf>
    <xf numFmtId="1" fontId="10" fillId="0" borderId="1" xfId="0" applyNumberFormat="1" applyFont="1" applyBorder="1" applyAlignment="1">
      <alignment horizontal="center" vertical="center" wrapText="1"/>
    </xf>
    <xf numFmtId="2" fontId="5" fillId="13" borderId="1" xfId="0" applyNumberFormat="1" applyFont="1" applyFill="1" applyBorder="1" applyAlignment="1" applyProtection="1">
      <alignment horizontal="center" vertical="center" wrapText="1"/>
      <protection locked="0"/>
    </xf>
    <xf numFmtId="0" fontId="1" fillId="15" borderId="1" xfId="0" applyFont="1" applyFill="1" applyBorder="1" applyAlignment="1">
      <alignment horizontal="center" vertical="center"/>
    </xf>
    <xf numFmtId="0" fontId="11" fillId="12" borderId="17" xfId="0" applyFont="1" applyFill="1" applyBorder="1" applyAlignment="1">
      <alignment horizontal="center" vertical="center"/>
    </xf>
    <xf numFmtId="0" fontId="11" fillId="12" borderId="14" xfId="0" applyFont="1" applyFill="1" applyBorder="1" applyAlignment="1">
      <alignment horizontal="center" vertical="center"/>
    </xf>
    <xf numFmtId="0" fontId="13" fillId="12" borderId="14" xfId="0" applyFont="1" applyFill="1" applyBorder="1" applyAlignment="1">
      <alignment horizontal="center" vertical="center"/>
    </xf>
    <xf numFmtId="0" fontId="13" fillId="12" borderId="20" xfId="0" applyFont="1" applyFill="1" applyBorder="1" applyAlignment="1">
      <alignment horizontal="center" vertical="center"/>
    </xf>
    <xf numFmtId="0" fontId="12"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5" fillId="2" borderId="21" xfId="0" applyFont="1" applyFill="1" applyBorder="1" applyAlignment="1">
      <alignment horizontal="center" vertical="top" wrapText="1"/>
    </xf>
    <xf numFmtId="0" fontId="4" fillId="11" borderId="17" xfId="0" applyFont="1" applyFill="1" applyBorder="1" applyAlignment="1">
      <alignment horizontal="left" vertical="top" wrapText="1"/>
    </xf>
    <xf numFmtId="0" fontId="4" fillId="11" borderId="14" xfId="0" applyFont="1" applyFill="1" applyBorder="1" applyAlignment="1">
      <alignment horizontal="left" vertical="top" wrapText="1"/>
    </xf>
    <xf numFmtId="0" fontId="4" fillId="11" borderId="20" xfId="0" applyFont="1" applyFill="1" applyBorder="1" applyAlignment="1">
      <alignment horizontal="left" vertical="top" wrapText="1"/>
    </xf>
    <xf numFmtId="0" fontId="5" fillId="2" borderId="4" xfId="0" applyFont="1" applyFill="1" applyBorder="1" applyAlignment="1">
      <alignment horizontal="center" vertical="center" wrapText="1"/>
    </xf>
    <xf numFmtId="0" fontId="4" fillId="2" borderId="2" xfId="0" applyFont="1" applyFill="1" applyBorder="1" applyAlignment="1">
      <alignment horizontal="center"/>
    </xf>
    <xf numFmtId="0" fontId="4" fillId="2" borderId="4" xfId="0" applyFont="1" applyFill="1" applyBorder="1" applyAlignment="1">
      <alignment horizontal="center"/>
    </xf>
    <xf numFmtId="0" fontId="4" fillId="2" borderId="3" xfId="0" applyFont="1" applyFill="1" applyBorder="1" applyAlignment="1">
      <alignment horizontal="center"/>
    </xf>
    <xf numFmtId="0" fontId="5" fillId="2" borderId="2" xfId="0" applyFont="1" applyFill="1" applyBorder="1" applyAlignment="1">
      <alignment horizontal="center"/>
    </xf>
    <xf numFmtId="0" fontId="5" fillId="2" borderId="4" xfId="0" applyFont="1" applyFill="1" applyBorder="1" applyAlignment="1">
      <alignment horizontal="center"/>
    </xf>
    <xf numFmtId="0" fontId="5" fillId="2" borderId="3" xfId="0" applyFont="1" applyFill="1" applyBorder="1" applyAlignment="1">
      <alignment horizontal="center"/>
    </xf>
    <xf numFmtId="0" fontId="19" fillId="0" borderId="0" xfId="0" applyFont="1" applyAlignment="1">
      <alignment horizontal="center"/>
    </xf>
    <xf numFmtId="0" fontId="20" fillId="0" borderId="0" xfId="0" applyFont="1" applyAlignment="1">
      <alignment horizontal="center"/>
    </xf>
    <xf numFmtId="0" fontId="0" fillId="0" borderId="0" xfId="0" applyAlignment="1">
      <alignment horizontal="center"/>
    </xf>
    <xf numFmtId="0" fontId="21" fillId="0" borderId="0" xfId="0" applyFont="1" applyAlignment="1">
      <alignment horizontal="center"/>
    </xf>
    <xf numFmtId="2" fontId="0" fillId="11" borderId="0" xfId="0" applyNumberFormat="1" applyFill="1" applyAlignment="1">
      <alignment horizontal="center" vertical="center"/>
    </xf>
    <xf numFmtId="0" fontId="0" fillId="11" borderId="0" xfId="0" applyFill="1" applyAlignment="1">
      <alignment vertical="center"/>
    </xf>
    <xf numFmtId="44" fontId="0" fillId="0" borderId="0" xfId="2" applyFont="1" applyFill="1" applyBorder="1" applyAlignment="1" applyProtection="1">
      <alignment horizontal="center" vertical="center"/>
    </xf>
    <xf numFmtId="2" fontId="0" fillId="0" borderId="0" xfId="0" applyNumberFormat="1" applyFill="1" applyAlignment="1">
      <alignment horizontal="center" vertical="center"/>
    </xf>
    <xf numFmtId="10" fontId="7" fillId="19" borderId="1" xfId="1" applyNumberFormat="1" applyFont="1" applyFill="1" applyBorder="1" applyAlignment="1" applyProtection="1">
      <alignment horizontal="center" vertical="center"/>
      <protection locked="0"/>
    </xf>
    <xf numFmtId="2" fontId="0" fillId="0" borderId="0" xfId="0" applyNumberFormat="1" applyFill="1" applyAlignment="1">
      <alignment vertical="center"/>
    </xf>
  </cellXfs>
  <cellStyles count="4">
    <cellStyle name="Moeda" xfId="2" builtinId="4"/>
    <cellStyle name="Normal" xfId="0" builtinId="0"/>
    <cellStyle name="Porcentagem" xfId="1" builtinId="5"/>
    <cellStyle name="Vírgula" xfId="3" builtinId="3"/>
  </cellStyles>
  <dxfs count="111">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u&#225;rio\Downloads\%23%20Controle%20Set_2021_047%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
      <sheetName val="Procuração"/>
      <sheetName val="Controle"/>
      <sheetName val="Empresas"/>
      <sheetName val="Washington"/>
      <sheetName val="Formulário"/>
      <sheetName val="Estatística"/>
      <sheetName val="VII. Rescisão"/>
      <sheetName val="IV. Férias"/>
      <sheetName val="I. Resgate 13º"/>
      <sheetName val="Controle Antigo"/>
      <sheetName val="VII. Rescisão Empresa"/>
      <sheetName val="IV. Férias Empresa"/>
    </sheetNames>
    <sheetDataSet>
      <sheetData sheetId="0">
        <row r="2">
          <cell r="A2" t="str">
            <v>Férias 
Admissão/Demissão</v>
          </cell>
        </row>
        <row r="3">
          <cell r="A3" t="str">
            <v>Férias
Ferista Fixa</v>
          </cell>
          <cell r="B3" t="str">
            <v>OK</v>
          </cell>
        </row>
        <row r="4">
          <cell r="A4" t="str">
            <v>Férias 
Admissão</v>
          </cell>
          <cell r="B4" t="str">
            <v>OK 
OK</v>
          </cell>
        </row>
        <row r="5">
          <cell r="A5" t="str">
            <v>Férias 
Demissão</v>
          </cell>
          <cell r="B5" t="str">
            <v>OK 
Falta</v>
          </cell>
        </row>
        <row r="6">
          <cell r="A6" t="str">
            <v>Demissão 
Admissão</v>
          </cell>
          <cell r="B6" t="str">
            <v>Falta 
OK</v>
          </cell>
        </row>
        <row r="7">
          <cell r="A7" t="str">
            <v>--------- 
Admissão</v>
          </cell>
          <cell r="B7" t="str">
            <v>Falta 
Falta</v>
          </cell>
        </row>
        <row r="8">
          <cell r="A8" t="str">
            <v>Licença
Admissão</v>
          </cell>
          <cell r="B8" t="str">
            <v>Falta</v>
          </cell>
        </row>
        <row r="9">
          <cell r="A9" t="str">
            <v>--------
Admissão/Demissão</v>
          </cell>
        </row>
        <row r="10">
          <cell r="A10" t="str">
            <v>Férias</v>
          </cell>
        </row>
        <row r="11">
          <cell r="A11" t="str">
            <v>--------
Demissão</v>
          </cell>
        </row>
        <row r="12">
          <cell r="A12" t="str">
            <v>Demissão
--------</v>
          </cell>
          <cell r="B12" t="str">
            <v>PAD 
OK</v>
          </cell>
        </row>
        <row r="13">
          <cell r="A13" t="str">
            <v>Substituto Fixo</v>
          </cell>
          <cell r="B13" t="str">
            <v>Férias</v>
          </cell>
        </row>
        <row r="14">
          <cell r="A14" t="str">
            <v>Continua Empresa
Admissão</v>
          </cell>
          <cell r="B14" t="str">
            <v>Conferir 
Atestado
Falta</v>
          </cell>
        </row>
        <row r="15">
          <cell r="A15" t="str">
            <v>Admissão/Demissão
Admissão</v>
          </cell>
        </row>
        <row r="16">
          <cell r="A16" t="str">
            <v>Informado 
Mês Anterior</v>
          </cell>
        </row>
      </sheetData>
      <sheetData sheetId="1"/>
      <sheetData sheetId="2"/>
      <sheetData sheetId="3">
        <row r="2">
          <cell r="B2" t="str">
            <v>3A Locação de Serviços</v>
          </cell>
          <cell r="G2" t="str">
            <v>3A Locação de Serviços Ltda</v>
          </cell>
        </row>
        <row r="3">
          <cell r="B3" t="str">
            <v>3A Locação e Mão de Obra</v>
          </cell>
          <cell r="G3" t="str">
            <v>3A Locação e Mão de Obra</v>
          </cell>
        </row>
        <row r="4">
          <cell r="B4" t="str">
            <v>3A Serviços Especiais</v>
          </cell>
          <cell r="G4" t="str">
            <v xml:space="preserve">3A Serviços Especiais Ltda </v>
          </cell>
        </row>
        <row r="5">
          <cell r="B5" t="str">
            <v>Adcon</v>
          </cell>
          <cell r="G5" t="str">
            <v>Adcon - Administração e Conservação EIRELI</v>
          </cell>
        </row>
        <row r="6">
          <cell r="B6" t="str">
            <v>Ala Segurança</v>
          </cell>
          <cell r="G6" t="str">
            <v>ALA Segurança Ltda</v>
          </cell>
        </row>
        <row r="7">
          <cell r="B7" t="str">
            <v>Atenta Serviços</v>
          </cell>
          <cell r="G7" t="str">
            <v>Atenta Serviços Terceirizados EIRELI</v>
          </cell>
        </row>
        <row r="8">
          <cell r="B8" t="str">
            <v>Atual Service</v>
          </cell>
          <cell r="G8" t="str">
            <v>Atual Service Ltda</v>
          </cell>
        </row>
        <row r="9">
          <cell r="B9" t="str">
            <v>ELO Administração</v>
          </cell>
          <cell r="G9" t="str">
            <v>ELO Administração &amp; Terceirziação Eireli</v>
          </cell>
        </row>
        <row r="10">
          <cell r="B10" t="str">
            <v>Britânica</v>
          </cell>
          <cell r="G10" t="str">
            <v>Britânica Administração &amp; Terceirização Eireli</v>
          </cell>
        </row>
        <row r="11">
          <cell r="B11" t="str">
            <v>DSS Serviços</v>
          </cell>
          <cell r="G11" t="str">
            <v>DSS Serviços de Tecnologia da Informação Ltda</v>
          </cell>
        </row>
        <row r="12">
          <cell r="B12" t="str">
            <v>Direcional</v>
          </cell>
          <cell r="G12" t="str">
            <v>Direcional Gestão de Serviços Eireli</v>
          </cell>
        </row>
        <row r="13">
          <cell r="B13" t="str">
            <v>Eficiência</v>
          </cell>
          <cell r="G13" t="str">
            <v>Eficiência Serviços Administrativos Ltda</v>
          </cell>
        </row>
        <row r="14">
          <cell r="B14" t="str">
            <v>Exclusiva</v>
          </cell>
          <cell r="G14" t="str">
            <v>Exclusiva Administração &amp; Soluções em Serviços Eireli</v>
          </cell>
        </row>
        <row r="15">
          <cell r="B15" t="str">
            <v>GestServi</v>
          </cell>
          <cell r="G15" t="str">
            <v>GestServi - Gestão e Terceirização de Mão de Obra Eireli</v>
          </cell>
        </row>
        <row r="16">
          <cell r="B16" t="str">
            <v>Mess Soluções</v>
          </cell>
          <cell r="G16" t="str">
            <v>MESS Soluções Ltda</v>
          </cell>
        </row>
        <row r="17">
          <cell r="B17" t="str">
            <v>Soluções Looping</v>
          </cell>
          <cell r="G17" t="str">
            <v>Soluções Looping Ltda</v>
          </cell>
        </row>
        <row r="18">
          <cell r="B18" t="str">
            <v>Ômega</v>
          </cell>
          <cell r="G18" t="str">
            <v>Ômega Gerenciamento e Terceirização Eireli</v>
          </cell>
        </row>
        <row r="19">
          <cell r="B19" t="str">
            <v>Plus Service</v>
          </cell>
          <cell r="G19" t="str">
            <v>Ômega Gerenciamento e Terceirização Eireli</v>
          </cell>
        </row>
        <row r="20">
          <cell r="B20" t="str">
            <v>Otimiza Terceirização</v>
          </cell>
          <cell r="G20" t="str">
            <v>Otimiza Terceirização e Serviços Eireli</v>
          </cell>
        </row>
        <row r="21">
          <cell r="B21" t="str">
            <v>Pontual Serviços</v>
          </cell>
          <cell r="G21" t="str">
            <v>Pontual Serviços Empresarial Eireli</v>
          </cell>
        </row>
        <row r="22">
          <cell r="B22" t="str">
            <v xml:space="preserve">Atenas Serviços </v>
          </cell>
          <cell r="G22" t="str">
            <v>Atenas Serviços de Apoio LTDA</v>
          </cell>
        </row>
        <row r="23">
          <cell r="B23" t="str">
            <v>LMS Locação</v>
          </cell>
          <cell r="G23" t="str">
            <v>LMS Locação E Mão De Obra EIRELI</v>
          </cell>
        </row>
        <row r="24">
          <cell r="B24" t="str">
            <v xml:space="preserve">Ampla </v>
          </cell>
        </row>
      </sheetData>
      <sheetData sheetId="4"/>
      <sheetData sheetId="5"/>
      <sheetData sheetId="6">
        <row r="2">
          <cell r="A2" t="str">
            <v>Alfredo</v>
          </cell>
        </row>
        <row r="3">
          <cell r="A3" t="str">
            <v>Fabiano</v>
          </cell>
        </row>
        <row r="4">
          <cell r="A4" t="str">
            <v>Gilmar</v>
          </cell>
        </row>
        <row r="5">
          <cell r="A5" t="str">
            <v>Keylinne</v>
          </cell>
        </row>
        <row r="6">
          <cell r="A6" t="str">
            <v>Leonardo</v>
          </cell>
        </row>
        <row r="7">
          <cell r="A7" t="str">
            <v>Luciana</v>
          </cell>
        </row>
        <row r="8">
          <cell r="A8" t="str">
            <v>Michele</v>
          </cell>
        </row>
        <row r="9">
          <cell r="A9" t="str">
            <v>Renata</v>
          </cell>
        </row>
        <row r="10">
          <cell r="A10" t="str">
            <v>Rodrigo</v>
          </cell>
        </row>
        <row r="11">
          <cell r="A11" t="str">
            <v>Matheus</v>
          </cell>
        </row>
        <row r="12">
          <cell r="A12" t="str">
            <v>Washington</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8"/>
  <sheetViews>
    <sheetView zoomScaleNormal="100" zoomScaleSheetLayoutView="71" workbookViewId="0">
      <selection activeCell="V55" sqref="V55"/>
    </sheetView>
  </sheetViews>
  <sheetFormatPr defaultColWidth="4.7109375" defaultRowHeight="15" x14ac:dyDescent="0.25"/>
  <cols>
    <col min="1" max="1" width="15.42578125" style="9" customWidth="1"/>
    <col min="2" max="2" width="19.7109375" style="9" bestFit="1" customWidth="1"/>
    <col min="3" max="3" width="26.42578125" style="9" bestFit="1" customWidth="1"/>
    <col min="4" max="4" width="13.42578125" style="9" bestFit="1" customWidth="1"/>
    <col min="5" max="5" width="17.140625" style="9" bestFit="1" customWidth="1"/>
    <col min="6" max="6" width="17.85546875" style="9" bestFit="1" customWidth="1"/>
    <col min="7" max="7" width="20.5703125" style="9" bestFit="1" customWidth="1"/>
    <col min="8" max="8" width="21.7109375" style="9" bestFit="1" customWidth="1"/>
    <col min="9" max="16384" width="4.7109375" style="9"/>
  </cols>
  <sheetData>
    <row r="1" spans="1:9" ht="15.75" thickBot="1" x14ac:dyDescent="0.3">
      <c r="A1" s="186" t="s">
        <v>0</v>
      </c>
      <c r="B1" s="186"/>
      <c r="C1" s="186"/>
      <c r="D1" s="186"/>
      <c r="E1" s="186"/>
      <c r="F1" s="186"/>
      <c r="G1" s="186"/>
      <c r="H1" s="186"/>
    </row>
    <row r="2" spans="1:9" ht="30.75" thickBot="1" x14ac:dyDescent="0.3">
      <c r="A2" s="84" t="s">
        <v>1</v>
      </c>
      <c r="B2" s="85" t="s">
        <v>2</v>
      </c>
      <c r="C2" s="85" t="s">
        <v>3</v>
      </c>
      <c r="D2" s="84" t="s">
        <v>4</v>
      </c>
      <c r="E2" s="84" t="s">
        <v>5</v>
      </c>
      <c r="F2" s="84" t="s">
        <v>6</v>
      </c>
      <c r="G2" s="84" t="s">
        <v>7</v>
      </c>
      <c r="H2" s="86" t="s">
        <v>217</v>
      </c>
      <c r="I2" s="8"/>
    </row>
    <row r="3" spans="1:9" x14ac:dyDescent="0.25">
      <c r="A3" s="199" t="s">
        <v>8</v>
      </c>
      <c r="B3" s="17" t="str">
        <f>'A-I'!B3</f>
        <v>MG004482/2024</v>
      </c>
      <c r="C3" s="17" t="str">
        <f>'A-I'!B4</f>
        <v>Abre Campo</v>
      </c>
      <c r="D3" s="18">
        <f>'A-I'!B5</f>
        <v>25</v>
      </c>
      <c r="E3" s="35">
        <v>1</v>
      </c>
      <c r="F3" s="17">
        <f>'A-I'!C66</f>
        <v>1468.4699999999998</v>
      </c>
      <c r="G3" s="17">
        <f t="shared" ref="G3:G43" si="0">E3*F3</f>
        <v>1468.4699999999998</v>
      </c>
      <c r="H3" s="19">
        <f>G3*60</f>
        <v>88108.199999999983</v>
      </c>
    </row>
    <row r="4" spans="1:9" x14ac:dyDescent="0.25">
      <c r="A4" s="200"/>
      <c r="B4" s="11" t="str">
        <f>B3</f>
        <v>MG004482/2024</v>
      </c>
      <c r="C4" s="11" t="str">
        <f>'A-I'!D4</f>
        <v>Araçuaí</v>
      </c>
      <c r="D4" s="16">
        <f>'A-I'!D5</f>
        <v>15</v>
      </c>
      <c r="E4" s="36">
        <v>1</v>
      </c>
      <c r="F4" s="11">
        <f>'A-I'!E66</f>
        <v>1012.4100000000001</v>
      </c>
      <c r="G4" s="11">
        <f t="shared" ref="G4:G42" si="1">E4*F4</f>
        <v>1012.4100000000001</v>
      </c>
      <c r="H4" s="20">
        <f>G4*60</f>
        <v>60744.600000000006</v>
      </c>
    </row>
    <row r="5" spans="1:9" x14ac:dyDescent="0.25">
      <c r="A5" s="200"/>
      <c r="B5" s="11" t="str">
        <f t="shared" ref="B5:B44" si="2">B4</f>
        <v>MG004482/2024</v>
      </c>
      <c r="C5" s="11" t="str">
        <f>'A-I'!F4</f>
        <v>Arinos</v>
      </c>
      <c r="D5" s="16">
        <f>'A-I'!F5</f>
        <v>20</v>
      </c>
      <c r="E5" s="36">
        <v>1</v>
      </c>
      <c r="F5" s="11">
        <f>'A-I'!G66</f>
        <v>1190.01</v>
      </c>
      <c r="G5" s="11">
        <f t="shared" si="1"/>
        <v>1190.01</v>
      </c>
      <c r="H5" s="20">
        <f>G5*60</f>
        <v>71400.600000000006</v>
      </c>
    </row>
    <row r="6" spans="1:9" x14ac:dyDescent="0.25">
      <c r="A6" s="200"/>
      <c r="B6" s="11" t="str">
        <f t="shared" si="2"/>
        <v>MG004482/2024</v>
      </c>
      <c r="C6" s="11" t="str">
        <f>'A-I'!H4</f>
        <v>Bom Despacho</v>
      </c>
      <c r="D6" s="16">
        <f>'A-I'!H5</f>
        <v>15</v>
      </c>
      <c r="E6" s="36">
        <v>1</v>
      </c>
      <c r="F6" s="11">
        <f>'A-I'!I66</f>
        <v>1001.07</v>
      </c>
      <c r="G6" s="11">
        <f t="shared" si="1"/>
        <v>1001.07</v>
      </c>
      <c r="H6" s="20">
        <f>G6*60</f>
        <v>60064.200000000004</v>
      </c>
    </row>
    <row r="7" spans="1:9" x14ac:dyDescent="0.25">
      <c r="A7" s="200"/>
      <c r="B7" s="11" t="str">
        <f t="shared" si="2"/>
        <v>MG004482/2024</v>
      </c>
      <c r="C7" s="11" t="str">
        <f>'A-I'!J4</f>
        <v>Bonfinópolis de Minas</v>
      </c>
      <c r="D7" s="16">
        <f>'A-I'!J5</f>
        <v>15</v>
      </c>
      <c r="E7" s="36">
        <v>1</v>
      </c>
      <c r="F7" s="11">
        <f>'A-I'!K66</f>
        <v>887.23000000000013</v>
      </c>
      <c r="G7" s="11">
        <f t="shared" si="1"/>
        <v>887.23000000000013</v>
      </c>
      <c r="H7" s="20">
        <f t="shared" ref="H7:H51" si="3">G7*60</f>
        <v>53233.80000000001</v>
      </c>
    </row>
    <row r="8" spans="1:9" x14ac:dyDescent="0.25">
      <c r="A8" s="200"/>
      <c r="B8" s="11" t="str">
        <f t="shared" si="2"/>
        <v>MG004482/2024</v>
      </c>
      <c r="C8" s="11" t="str">
        <f>'A-I'!L4</f>
        <v>Brazópolis</v>
      </c>
      <c r="D8" s="16">
        <f>'A-I'!L5</f>
        <v>15</v>
      </c>
      <c r="E8" s="36">
        <v>1</v>
      </c>
      <c r="F8" s="11">
        <f>'A-I'!M66</f>
        <v>921.27</v>
      </c>
      <c r="G8" s="11">
        <f t="shared" si="1"/>
        <v>921.27</v>
      </c>
      <c r="H8" s="20">
        <f t="shared" si="3"/>
        <v>55276.2</v>
      </c>
    </row>
    <row r="9" spans="1:9" x14ac:dyDescent="0.25">
      <c r="A9" s="200"/>
      <c r="B9" s="11" t="str">
        <f t="shared" si="2"/>
        <v>MG004482/2024</v>
      </c>
      <c r="C9" s="11" t="str">
        <f>'A-I'!N4</f>
        <v>Buritis</v>
      </c>
      <c r="D9" s="16">
        <f>'A-I'!N5</f>
        <v>20</v>
      </c>
      <c r="E9" s="36">
        <v>1</v>
      </c>
      <c r="F9" s="11">
        <f>'A-I'!O66</f>
        <v>1177.8699999999999</v>
      </c>
      <c r="G9" s="11">
        <f t="shared" si="1"/>
        <v>1177.8699999999999</v>
      </c>
      <c r="H9" s="20">
        <f t="shared" si="3"/>
        <v>70672.2</v>
      </c>
    </row>
    <row r="10" spans="1:9" x14ac:dyDescent="0.25">
      <c r="A10" s="200"/>
      <c r="B10" s="11" t="str">
        <f t="shared" si="2"/>
        <v>MG004482/2024</v>
      </c>
      <c r="C10" s="11" t="str">
        <f>'A-I'!P4</f>
        <v>Camanducaia</v>
      </c>
      <c r="D10" s="16">
        <f>'A-I'!P5</f>
        <v>15</v>
      </c>
      <c r="E10" s="36">
        <v>1</v>
      </c>
      <c r="F10" s="11">
        <f>'A-I'!Q66</f>
        <v>887.23000000000013</v>
      </c>
      <c r="G10" s="11">
        <f t="shared" si="1"/>
        <v>887.23000000000013</v>
      </c>
      <c r="H10" s="20">
        <f t="shared" si="3"/>
        <v>53233.80000000001</v>
      </c>
    </row>
    <row r="11" spans="1:9" x14ac:dyDescent="0.25">
      <c r="A11" s="200"/>
      <c r="B11" s="11" t="str">
        <f t="shared" si="2"/>
        <v>MG004482/2024</v>
      </c>
      <c r="C11" s="11" t="str">
        <f>'A-I'!R4</f>
        <v>Cambuí</v>
      </c>
      <c r="D11" s="16">
        <f>'A-I'!R5</f>
        <v>15</v>
      </c>
      <c r="E11" s="36">
        <v>1</v>
      </c>
      <c r="F11" s="11">
        <f>'A-I'!S66</f>
        <v>1016.95</v>
      </c>
      <c r="G11" s="11">
        <f t="shared" si="1"/>
        <v>1016.95</v>
      </c>
      <c r="H11" s="20">
        <f t="shared" si="3"/>
        <v>61017</v>
      </c>
    </row>
    <row r="12" spans="1:9" x14ac:dyDescent="0.25">
      <c r="A12" s="200"/>
      <c r="B12" s="11" t="str">
        <f t="shared" si="2"/>
        <v>MG004482/2024</v>
      </c>
      <c r="C12" s="11" t="str">
        <f>'A-I'!T4</f>
        <v>Carandaí</v>
      </c>
      <c r="D12" s="16">
        <f>'A-I'!T5</f>
        <v>15</v>
      </c>
      <c r="E12" s="36">
        <v>1</v>
      </c>
      <c r="F12" s="11">
        <f>'A-I'!U66</f>
        <v>915.25000000000011</v>
      </c>
      <c r="G12" s="11">
        <f t="shared" si="1"/>
        <v>915.25000000000011</v>
      </c>
      <c r="H12" s="20">
        <f t="shared" si="3"/>
        <v>54915.000000000007</v>
      </c>
    </row>
    <row r="13" spans="1:9" x14ac:dyDescent="0.25">
      <c r="A13" s="200"/>
      <c r="B13" s="11" t="str">
        <f t="shared" si="2"/>
        <v>MG004482/2024</v>
      </c>
      <c r="C13" s="11" t="str">
        <f>'A-I'!V4</f>
        <v>Cássia</v>
      </c>
      <c r="D13" s="16">
        <f>'A-I'!V5</f>
        <v>15</v>
      </c>
      <c r="E13" s="36">
        <v>1</v>
      </c>
      <c r="F13" s="11">
        <f>'A-I'!W66</f>
        <v>998.80000000000007</v>
      </c>
      <c r="G13" s="11">
        <f t="shared" si="1"/>
        <v>998.80000000000007</v>
      </c>
      <c r="H13" s="20">
        <f t="shared" si="3"/>
        <v>59928.000000000007</v>
      </c>
    </row>
    <row r="14" spans="1:9" x14ac:dyDescent="0.25">
      <c r="A14" s="200"/>
      <c r="B14" s="11" t="str">
        <f>B3</f>
        <v>MG004482/2024</v>
      </c>
      <c r="C14" s="11" t="str">
        <f>'A-I'!X4</f>
        <v>Cachoeira de Minas</v>
      </c>
      <c r="D14" s="146">
        <f>'A-I'!X5</f>
        <v>15</v>
      </c>
      <c r="E14" s="36">
        <v>1</v>
      </c>
      <c r="F14" s="11">
        <f>'A-I'!Y66</f>
        <v>913.33000000000015</v>
      </c>
      <c r="G14" s="11">
        <f t="shared" si="1"/>
        <v>913.33000000000015</v>
      </c>
      <c r="H14" s="20">
        <f t="shared" si="3"/>
        <v>54799.80000000001</v>
      </c>
    </row>
    <row r="15" spans="1:9" x14ac:dyDescent="0.25">
      <c r="A15" s="200"/>
      <c r="B15" s="11" t="str">
        <f t="shared" si="2"/>
        <v>MG004482/2024</v>
      </c>
      <c r="C15" s="11" t="str">
        <f>'A-I'!Z4</f>
        <v>Cláudio</v>
      </c>
      <c r="D15" s="16">
        <f>'A-I'!Z5</f>
        <v>15</v>
      </c>
      <c r="E15" s="36">
        <v>1</v>
      </c>
      <c r="F15" s="11">
        <f>'A-I'!AA66</f>
        <v>976.12</v>
      </c>
      <c r="G15" s="11">
        <f t="shared" si="1"/>
        <v>976.12</v>
      </c>
      <c r="H15" s="20">
        <f t="shared" si="3"/>
        <v>58567.199999999997</v>
      </c>
    </row>
    <row r="16" spans="1:9" x14ac:dyDescent="0.25">
      <c r="A16" s="200"/>
      <c r="B16" s="11" t="str">
        <f t="shared" si="2"/>
        <v>MG004482/2024</v>
      </c>
      <c r="C16" s="11" t="str">
        <f>'A-I'!AB4</f>
        <v>Conselheiro Pena</v>
      </c>
      <c r="D16" s="16">
        <f>'A-I'!AB5</f>
        <v>15</v>
      </c>
      <c r="E16" s="36">
        <v>1</v>
      </c>
      <c r="F16" s="11">
        <f>'A-I'!AC66</f>
        <v>923.96000000000015</v>
      </c>
      <c r="G16" s="11">
        <f t="shared" si="1"/>
        <v>923.96000000000015</v>
      </c>
      <c r="H16" s="20">
        <f t="shared" si="3"/>
        <v>55437.600000000006</v>
      </c>
    </row>
    <row r="17" spans="1:8" x14ac:dyDescent="0.25">
      <c r="A17" s="200"/>
      <c r="B17" s="11" t="str">
        <f t="shared" si="2"/>
        <v>MG004482/2024</v>
      </c>
      <c r="C17" s="11" t="str">
        <f>'A-I'!AD4</f>
        <v>Galiléia</v>
      </c>
      <c r="D17" s="16">
        <f>'A-I'!AD5</f>
        <v>15</v>
      </c>
      <c r="E17" s="36">
        <v>1</v>
      </c>
      <c r="F17" s="11">
        <f>'A-I'!AE66</f>
        <v>896.38000000000011</v>
      </c>
      <c r="G17" s="11">
        <f t="shared" si="1"/>
        <v>896.38000000000011</v>
      </c>
      <c r="H17" s="20">
        <f t="shared" si="3"/>
        <v>53782.8</v>
      </c>
    </row>
    <row r="18" spans="1:8" x14ac:dyDescent="0.25">
      <c r="A18" s="200"/>
      <c r="B18" s="11" t="str">
        <f t="shared" si="2"/>
        <v>MG004482/2024</v>
      </c>
      <c r="C18" s="11" t="str">
        <f>'A-I'!AF4</f>
        <v>Guaxupé</v>
      </c>
      <c r="D18" s="16">
        <f>'A-I'!AF5</f>
        <v>15</v>
      </c>
      <c r="E18" s="36">
        <v>1</v>
      </c>
      <c r="F18" s="11">
        <f>'A-I'!AG66</f>
        <v>1004.96</v>
      </c>
      <c r="G18" s="11">
        <f t="shared" si="1"/>
        <v>1004.96</v>
      </c>
      <c r="H18" s="20">
        <f t="shared" si="3"/>
        <v>60297.600000000006</v>
      </c>
    </row>
    <row r="19" spans="1:8" x14ac:dyDescent="0.25">
      <c r="A19" s="200"/>
      <c r="B19" s="11" t="str">
        <f t="shared" si="2"/>
        <v>MG004482/2024</v>
      </c>
      <c r="C19" s="11" t="str">
        <f>'A-I'!AH4</f>
        <v>Ibiraci</v>
      </c>
      <c r="D19" s="16">
        <f>'A-I'!AH5</f>
        <v>15</v>
      </c>
      <c r="E19" s="36">
        <v>1</v>
      </c>
      <c r="F19" s="11">
        <f>'A-I'!AI66</f>
        <v>896.38000000000011</v>
      </c>
      <c r="G19" s="11">
        <f t="shared" si="1"/>
        <v>896.38000000000011</v>
      </c>
      <c r="H19" s="20">
        <f t="shared" si="3"/>
        <v>53782.8</v>
      </c>
    </row>
    <row r="20" spans="1:8" x14ac:dyDescent="0.25">
      <c r="A20" s="200"/>
      <c r="B20" s="11" t="str">
        <f t="shared" si="2"/>
        <v>MG004482/2024</v>
      </c>
      <c r="C20" s="11" t="str">
        <f>'A-I'!AJ4</f>
        <v>Ipanema</v>
      </c>
      <c r="D20" s="16">
        <f>'A-I'!AJ5</f>
        <v>15</v>
      </c>
      <c r="E20" s="36">
        <v>1</v>
      </c>
      <c r="F20" s="11">
        <f>'A-I'!AK66</f>
        <v>915.25000000000011</v>
      </c>
      <c r="G20" s="11">
        <f t="shared" si="1"/>
        <v>915.25000000000011</v>
      </c>
      <c r="H20" s="20">
        <f t="shared" si="3"/>
        <v>54915.000000000007</v>
      </c>
    </row>
    <row r="21" spans="1:8" x14ac:dyDescent="0.25">
      <c r="A21" s="200"/>
      <c r="B21" s="11" t="str">
        <f t="shared" si="2"/>
        <v>MG004482/2024</v>
      </c>
      <c r="C21" s="11" t="str">
        <f>'A-I'!AL4</f>
        <v>Itabirito</v>
      </c>
      <c r="D21" s="16">
        <f>'A-I'!AL5</f>
        <v>15</v>
      </c>
      <c r="E21" s="36">
        <v>1</v>
      </c>
      <c r="F21" s="11">
        <f>'A-I'!AM66</f>
        <v>1010.14</v>
      </c>
      <c r="G21" s="11">
        <f t="shared" si="1"/>
        <v>1010.14</v>
      </c>
      <c r="H21" s="20">
        <f t="shared" si="3"/>
        <v>60608.4</v>
      </c>
    </row>
    <row r="22" spans="1:8" x14ac:dyDescent="0.25">
      <c r="A22" s="200"/>
      <c r="B22" s="11" t="str">
        <f t="shared" si="2"/>
        <v>MG004482/2024</v>
      </c>
      <c r="C22" s="11" t="str">
        <f>'A-I'!AN4</f>
        <v>Itamarandiba</v>
      </c>
      <c r="D22" s="16">
        <f>'A-I'!AN5</f>
        <v>20</v>
      </c>
      <c r="E22" s="36">
        <v>1</v>
      </c>
      <c r="F22" s="11">
        <f>'A-I'!AO66</f>
        <v>1215.06</v>
      </c>
      <c r="G22" s="11">
        <f t="shared" si="1"/>
        <v>1215.06</v>
      </c>
      <c r="H22" s="20">
        <f t="shared" si="3"/>
        <v>72903.599999999991</v>
      </c>
    </row>
    <row r="23" spans="1:8" x14ac:dyDescent="0.25">
      <c r="A23" s="200"/>
      <c r="B23" s="11" t="str">
        <f t="shared" si="2"/>
        <v>MG004482/2024</v>
      </c>
      <c r="C23" s="11" t="str">
        <f>'A-I'!AP4</f>
        <v>Itanhomi</v>
      </c>
      <c r="D23" s="16">
        <f>'A-I'!AP5</f>
        <v>15</v>
      </c>
      <c r="E23" s="36">
        <v>1</v>
      </c>
      <c r="F23" s="11">
        <f>'A-I'!AQ66</f>
        <v>905.72000000000014</v>
      </c>
      <c r="G23" s="11">
        <f t="shared" si="1"/>
        <v>905.72000000000014</v>
      </c>
      <c r="H23" s="20">
        <f t="shared" si="3"/>
        <v>54343.200000000012</v>
      </c>
    </row>
    <row r="24" spans="1:8" x14ac:dyDescent="0.25">
      <c r="A24" s="200"/>
      <c r="B24" s="11" t="str">
        <f t="shared" si="2"/>
        <v>MG004482/2024</v>
      </c>
      <c r="C24" s="11" t="str">
        <f>'A-I'!AR4</f>
        <v>Itaúna</v>
      </c>
      <c r="D24" s="16">
        <f>'A-I'!AR5</f>
        <v>15</v>
      </c>
      <c r="E24" s="36">
        <v>1</v>
      </c>
      <c r="F24" s="11">
        <f>'A-I'!AS66</f>
        <v>1033.51</v>
      </c>
      <c r="G24" s="11">
        <f t="shared" si="1"/>
        <v>1033.51</v>
      </c>
      <c r="H24" s="20">
        <f t="shared" si="3"/>
        <v>62010.6</v>
      </c>
    </row>
    <row r="25" spans="1:8" x14ac:dyDescent="0.25">
      <c r="A25" s="200"/>
      <c r="B25" s="11" t="str">
        <f t="shared" si="2"/>
        <v>MG004482/2024</v>
      </c>
      <c r="C25" s="11" t="str">
        <f>'A-I'!AT4</f>
        <v>Jacinto</v>
      </c>
      <c r="D25" s="16">
        <f>'A-I'!AT5</f>
        <v>15</v>
      </c>
      <c r="E25" s="36">
        <v>1</v>
      </c>
      <c r="F25" s="11">
        <f>'A-I'!AU66</f>
        <v>915.25000000000011</v>
      </c>
      <c r="G25" s="11">
        <f t="shared" si="1"/>
        <v>915.25000000000011</v>
      </c>
      <c r="H25" s="20">
        <f t="shared" si="3"/>
        <v>54915.000000000007</v>
      </c>
    </row>
    <row r="26" spans="1:8" x14ac:dyDescent="0.25">
      <c r="A26" s="200"/>
      <c r="B26" s="11" t="str">
        <f t="shared" si="2"/>
        <v>MG004482/2024</v>
      </c>
      <c r="C26" s="11" t="str">
        <f>'A-I'!AV4</f>
        <v>Jequeri</v>
      </c>
      <c r="D26" s="16">
        <f>'A-I'!AV5</f>
        <v>15</v>
      </c>
      <c r="E26" s="36">
        <v>1</v>
      </c>
      <c r="F26" s="11">
        <f>'A-I'!AW66</f>
        <v>915.25000000000011</v>
      </c>
      <c r="G26" s="11">
        <f t="shared" si="1"/>
        <v>915.25000000000011</v>
      </c>
      <c r="H26" s="20">
        <f t="shared" si="3"/>
        <v>54915.000000000007</v>
      </c>
    </row>
    <row r="27" spans="1:8" x14ac:dyDescent="0.25">
      <c r="A27" s="200"/>
      <c r="B27" s="11" t="str">
        <f t="shared" si="2"/>
        <v>MG004482/2024</v>
      </c>
      <c r="C27" s="11" t="str">
        <f>'A-I'!AX4</f>
        <v>João Pinheiro</v>
      </c>
      <c r="D27" s="16">
        <f>'A-I'!AX5</f>
        <v>15</v>
      </c>
      <c r="E27" s="36">
        <v>1</v>
      </c>
      <c r="F27" s="11">
        <f>'A-I'!AY66</f>
        <v>987.46</v>
      </c>
      <c r="G27" s="11">
        <f t="shared" si="1"/>
        <v>987.46</v>
      </c>
      <c r="H27" s="20">
        <f t="shared" si="3"/>
        <v>59247.600000000006</v>
      </c>
    </row>
    <row r="28" spans="1:8" x14ac:dyDescent="0.25">
      <c r="A28" s="200"/>
      <c r="B28" s="11" t="str">
        <f t="shared" si="2"/>
        <v>MG004482/2024</v>
      </c>
      <c r="C28" s="11" t="str">
        <f>'A-I'!AZ4</f>
        <v>Mantena</v>
      </c>
      <c r="D28" s="16">
        <f>'A-I'!AZ5</f>
        <v>15</v>
      </c>
      <c r="E28" s="36">
        <v>1</v>
      </c>
      <c r="F28" s="11">
        <f>'A-I'!BA66</f>
        <v>896.38000000000011</v>
      </c>
      <c r="G28" s="11">
        <f t="shared" si="1"/>
        <v>896.38000000000011</v>
      </c>
      <c r="H28" s="20">
        <f t="shared" si="3"/>
        <v>53782.8</v>
      </c>
    </row>
    <row r="29" spans="1:8" x14ac:dyDescent="0.25">
      <c r="A29" s="200"/>
      <c r="B29" s="11" t="str">
        <f t="shared" si="2"/>
        <v>MG004482/2024</v>
      </c>
      <c r="C29" s="11" t="str">
        <f>'A-I'!BB4</f>
        <v>Minas Novas</v>
      </c>
      <c r="D29" s="16">
        <f>'A-I'!BB5</f>
        <v>20</v>
      </c>
      <c r="E29" s="36">
        <v>1</v>
      </c>
      <c r="F29" s="11">
        <f>'A-I'!BC66</f>
        <v>1190.01</v>
      </c>
      <c r="G29" s="11">
        <f t="shared" si="1"/>
        <v>1190.01</v>
      </c>
      <c r="H29" s="20">
        <f t="shared" si="3"/>
        <v>71400.600000000006</v>
      </c>
    </row>
    <row r="30" spans="1:8" x14ac:dyDescent="0.25">
      <c r="A30" s="200"/>
      <c r="B30" s="11" t="str">
        <f t="shared" si="2"/>
        <v>MG004482/2024</v>
      </c>
      <c r="C30" s="11" t="str">
        <f>'A-I'!BD4</f>
        <v>Monte Sião</v>
      </c>
      <c r="D30" s="16">
        <f>'A-I'!BD5</f>
        <v>25</v>
      </c>
      <c r="E30" s="36">
        <v>1</v>
      </c>
      <c r="F30" s="11">
        <f>'A-I'!BE66</f>
        <v>1521.1599999999999</v>
      </c>
      <c r="G30" s="11">
        <f t="shared" si="1"/>
        <v>1521.1599999999999</v>
      </c>
      <c r="H30" s="20">
        <f t="shared" si="3"/>
        <v>91269.599999999991</v>
      </c>
    </row>
    <row r="31" spans="1:8" x14ac:dyDescent="0.25">
      <c r="A31" s="200"/>
      <c r="B31" s="11" t="str">
        <f t="shared" si="2"/>
        <v>MG004482/2024</v>
      </c>
      <c r="C31" s="11" t="str">
        <f>'A-I'!BF4</f>
        <v>Mutum</v>
      </c>
      <c r="D31" s="16">
        <f>'A-I'!BF5</f>
        <v>15</v>
      </c>
      <c r="E31" s="36">
        <v>1</v>
      </c>
      <c r="F31" s="11">
        <f>'A-I'!BG66</f>
        <v>896.38000000000011</v>
      </c>
      <c r="G31" s="11">
        <f t="shared" si="1"/>
        <v>896.38000000000011</v>
      </c>
      <c r="H31" s="20">
        <f t="shared" si="3"/>
        <v>53782.8</v>
      </c>
    </row>
    <row r="32" spans="1:8" x14ac:dyDescent="0.25">
      <c r="A32" s="200"/>
      <c r="B32" s="11" t="str">
        <f t="shared" si="2"/>
        <v>MG004482/2024</v>
      </c>
      <c r="C32" s="11" t="str">
        <f>'A-I'!BH4</f>
        <v>Muzambinho</v>
      </c>
      <c r="D32" s="16">
        <f>'A-I'!BH5</f>
        <v>15</v>
      </c>
      <c r="E32" s="36">
        <v>1</v>
      </c>
      <c r="F32" s="11">
        <f>'A-I'!BI66</f>
        <v>896.38000000000011</v>
      </c>
      <c r="G32" s="11">
        <f t="shared" si="1"/>
        <v>896.38000000000011</v>
      </c>
      <c r="H32" s="20">
        <f t="shared" si="3"/>
        <v>53782.8</v>
      </c>
    </row>
    <row r="33" spans="1:8" x14ac:dyDescent="0.25">
      <c r="A33" s="200"/>
      <c r="B33" s="11" t="str">
        <f t="shared" si="2"/>
        <v>MG004482/2024</v>
      </c>
      <c r="C33" s="11" t="str">
        <f>'A-I'!BJ4</f>
        <v>Pará de Minas</v>
      </c>
      <c r="D33" s="16">
        <f>'A-I'!BJ5</f>
        <v>15</v>
      </c>
      <c r="E33" s="36">
        <v>1</v>
      </c>
      <c r="F33" s="11">
        <f>'A-I'!BK66</f>
        <v>1018.3800000000001</v>
      </c>
      <c r="G33" s="11">
        <f t="shared" si="1"/>
        <v>1018.3800000000001</v>
      </c>
      <c r="H33" s="20">
        <f t="shared" si="3"/>
        <v>61102.8</v>
      </c>
    </row>
    <row r="34" spans="1:8" x14ac:dyDescent="0.25">
      <c r="A34" s="200"/>
      <c r="B34" s="11" t="str">
        <f t="shared" si="2"/>
        <v>MG004482/2024</v>
      </c>
      <c r="C34" s="11" t="str">
        <f>'A-I'!BL4</f>
        <v>Paracatu</v>
      </c>
      <c r="D34" s="16">
        <f>'A-I'!BL5</f>
        <v>15</v>
      </c>
      <c r="E34" s="36">
        <v>1</v>
      </c>
      <c r="F34" s="11">
        <f>'A-I'!BM66</f>
        <v>1000.45</v>
      </c>
      <c r="G34" s="11">
        <f t="shared" si="1"/>
        <v>1000.45</v>
      </c>
      <c r="H34" s="20">
        <f t="shared" si="3"/>
        <v>60027</v>
      </c>
    </row>
    <row r="35" spans="1:8" x14ac:dyDescent="0.25">
      <c r="A35" s="200"/>
      <c r="B35" s="11" t="str">
        <f t="shared" si="2"/>
        <v>MG004482/2024</v>
      </c>
      <c r="C35" s="11" t="str">
        <f>'A-I'!BN4</f>
        <v>Peçanha</v>
      </c>
      <c r="D35" s="16">
        <f>'A-I'!BN5</f>
        <v>15</v>
      </c>
      <c r="E35" s="36">
        <v>1</v>
      </c>
      <c r="F35" s="11">
        <f>'A-I'!BO66</f>
        <v>915.25000000000011</v>
      </c>
      <c r="G35" s="11">
        <f t="shared" si="1"/>
        <v>915.25000000000011</v>
      </c>
      <c r="H35" s="20">
        <f t="shared" si="3"/>
        <v>54915.000000000007</v>
      </c>
    </row>
    <row r="36" spans="1:8" x14ac:dyDescent="0.25">
      <c r="A36" s="200"/>
      <c r="B36" s="11" t="str">
        <f t="shared" si="2"/>
        <v>MG004482/2024</v>
      </c>
      <c r="C36" s="11" t="str">
        <f>'A-I'!BP4</f>
        <v>Resende Costa</v>
      </c>
      <c r="D36" s="16">
        <f>'A-I'!BP5</f>
        <v>15</v>
      </c>
      <c r="E36" s="36">
        <v>1</v>
      </c>
      <c r="F36" s="11">
        <f>'A-I'!BQ66</f>
        <v>901.03000000000009</v>
      </c>
      <c r="G36" s="11">
        <f t="shared" si="1"/>
        <v>901.03000000000009</v>
      </c>
      <c r="H36" s="20">
        <f t="shared" si="3"/>
        <v>54061.8</v>
      </c>
    </row>
    <row r="37" spans="1:8" x14ac:dyDescent="0.25">
      <c r="A37" s="200"/>
      <c r="B37" s="11" t="str">
        <f t="shared" si="2"/>
        <v>MG004482/2024</v>
      </c>
      <c r="C37" s="11" t="str">
        <f>'A-I'!BR4</f>
        <v>Resplendor</v>
      </c>
      <c r="D37" s="16">
        <f>'A-I'!BR5</f>
        <v>15</v>
      </c>
      <c r="E37" s="36">
        <v>1</v>
      </c>
      <c r="F37" s="11">
        <f>'A-I'!BS66</f>
        <v>915.25000000000011</v>
      </c>
      <c r="G37" s="11">
        <f t="shared" si="1"/>
        <v>915.25000000000011</v>
      </c>
      <c r="H37" s="20">
        <f t="shared" si="3"/>
        <v>54915.000000000007</v>
      </c>
    </row>
    <row r="38" spans="1:8" x14ac:dyDescent="0.25">
      <c r="A38" s="200"/>
      <c r="B38" s="11" t="str">
        <f t="shared" si="2"/>
        <v>MG004482/2024</v>
      </c>
      <c r="C38" s="11" t="str">
        <f>'A-I'!BT4</f>
        <v>Rio Vermelho</v>
      </c>
      <c r="D38" s="16">
        <f>'A-I'!BT5</f>
        <v>15</v>
      </c>
      <c r="E38" s="36">
        <v>1</v>
      </c>
      <c r="F38" s="11">
        <f>'A-I'!BU66</f>
        <v>915.25000000000011</v>
      </c>
      <c r="G38" s="11">
        <f t="shared" si="1"/>
        <v>915.25000000000011</v>
      </c>
      <c r="H38" s="20">
        <f t="shared" si="3"/>
        <v>54915.000000000007</v>
      </c>
    </row>
    <row r="39" spans="1:8" x14ac:dyDescent="0.25">
      <c r="A39" s="200"/>
      <c r="B39" s="11" t="str">
        <f t="shared" si="2"/>
        <v>MG004482/2024</v>
      </c>
      <c r="C39" s="11" t="str">
        <f>'A-I'!BV4</f>
        <v>Sabinópolis</v>
      </c>
      <c r="D39" s="16">
        <f>'A-I'!BV5</f>
        <v>15</v>
      </c>
      <c r="E39" s="36">
        <v>1</v>
      </c>
      <c r="F39" s="11">
        <f>'A-I'!BW66</f>
        <v>896.38000000000011</v>
      </c>
      <c r="G39" s="11">
        <f t="shared" si="1"/>
        <v>896.38000000000011</v>
      </c>
      <c r="H39" s="20">
        <f t="shared" si="3"/>
        <v>53782.8</v>
      </c>
    </row>
    <row r="40" spans="1:8" x14ac:dyDescent="0.25">
      <c r="A40" s="200"/>
      <c r="B40" s="11" t="str">
        <f t="shared" si="2"/>
        <v>MG004482/2024</v>
      </c>
      <c r="C40" s="11" t="str">
        <f>'A-I'!BX4</f>
        <v>Santa Maria do Suaçuí</v>
      </c>
      <c r="D40" s="16">
        <f>'A-I'!BX5</f>
        <v>20</v>
      </c>
      <c r="E40" s="36">
        <v>1</v>
      </c>
      <c r="F40" s="11">
        <f>'A-I'!BY66</f>
        <v>1190.01</v>
      </c>
      <c r="G40" s="11">
        <f t="shared" si="1"/>
        <v>1190.01</v>
      </c>
      <c r="H40" s="20">
        <f t="shared" si="3"/>
        <v>71400.600000000006</v>
      </c>
    </row>
    <row r="41" spans="1:8" x14ac:dyDescent="0.25">
      <c r="A41" s="200"/>
      <c r="B41" s="11" t="str">
        <f t="shared" si="2"/>
        <v>MG004482/2024</v>
      </c>
      <c r="C41" s="11" t="str">
        <f>'A-I'!BZ4</f>
        <v>São João Evangelista</v>
      </c>
      <c r="D41" s="16">
        <f>'A-I'!BZ5</f>
        <v>15</v>
      </c>
      <c r="E41" s="36">
        <v>1</v>
      </c>
      <c r="F41" s="11">
        <f>'A-I'!CA66</f>
        <v>915.25000000000011</v>
      </c>
      <c r="G41" s="11">
        <f t="shared" si="1"/>
        <v>915.25000000000011</v>
      </c>
      <c r="H41" s="20">
        <f t="shared" si="3"/>
        <v>54915.000000000007</v>
      </c>
    </row>
    <row r="42" spans="1:8" x14ac:dyDescent="0.25">
      <c r="A42" s="200"/>
      <c r="B42" s="11" t="str">
        <f t="shared" si="2"/>
        <v>MG004482/2024</v>
      </c>
      <c r="C42" s="11" t="str">
        <f>'A-I'!CB4</f>
        <v>Unaí</v>
      </c>
      <c r="D42" s="16">
        <f>'A-I'!CB5</f>
        <v>20</v>
      </c>
      <c r="E42" s="36">
        <v>1</v>
      </c>
      <c r="F42" s="11">
        <f>'A-I'!CC66</f>
        <v>1299.1500000000001</v>
      </c>
      <c r="G42" s="11">
        <f t="shared" si="1"/>
        <v>1299.1500000000001</v>
      </c>
      <c r="H42" s="20">
        <f t="shared" si="3"/>
        <v>77949</v>
      </c>
    </row>
    <row r="43" spans="1:8" x14ac:dyDescent="0.25">
      <c r="A43" s="200"/>
      <c r="B43" s="11" t="str">
        <f t="shared" si="2"/>
        <v>MG004482/2024</v>
      </c>
      <c r="C43" s="11" t="str">
        <f>'A-I'!CD4</f>
        <v>Vazante</v>
      </c>
      <c r="D43" s="16">
        <f>'A-I'!CD5</f>
        <v>15</v>
      </c>
      <c r="E43" s="36">
        <v>1</v>
      </c>
      <c r="F43" s="11">
        <f>'A-I'!CE66</f>
        <v>896.38000000000011</v>
      </c>
      <c r="G43" s="11">
        <f t="shared" si="0"/>
        <v>896.38000000000011</v>
      </c>
      <c r="H43" s="20">
        <f t="shared" si="3"/>
        <v>53782.8</v>
      </c>
    </row>
    <row r="44" spans="1:8" x14ac:dyDescent="0.25">
      <c r="A44" s="200"/>
      <c r="B44" s="11" t="str">
        <f t="shared" si="2"/>
        <v>MG004482/2024</v>
      </c>
      <c r="C44" s="11" t="str">
        <f>'A-I'!CF4</f>
        <v>Virginópolis</v>
      </c>
      <c r="D44" s="16">
        <f>'A-I'!CF5</f>
        <v>15</v>
      </c>
      <c r="E44" s="36">
        <v>1</v>
      </c>
      <c r="F44" s="11">
        <f>'A-I'!CG66</f>
        <v>887.23000000000013</v>
      </c>
      <c r="G44" s="11">
        <f>E44*F44</f>
        <v>887.23000000000013</v>
      </c>
      <c r="H44" s="20">
        <f t="shared" si="3"/>
        <v>53233.80000000001</v>
      </c>
    </row>
    <row r="45" spans="1:8" x14ac:dyDescent="0.25">
      <c r="A45" s="200"/>
      <c r="B45" s="11" t="str">
        <f>B3</f>
        <v>MG004482/2024</v>
      </c>
      <c r="C45" s="11" t="s">
        <v>171</v>
      </c>
      <c r="D45" s="16">
        <v>15</v>
      </c>
      <c r="E45" s="36">
        <v>1</v>
      </c>
      <c r="F45" s="11">
        <f>'A-I'!CI66</f>
        <v>901.03000000000009</v>
      </c>
      <c r="G45" s="11">
        <f t="shared" ref="G45:G49" si="4">E45*F45</f>
        <v>901.03000000000009</v>
      </c>
      <c r="H45" s="20">
        <f t="shared" si="3"/>
        <v>54061.8</v>
      </c>
    </row>
    <row r="46" spans="1:8" x14ac:dyDescent="0.25">
      <c r="A46" s="200"/>
      <c r="B46" s="11" t="str">
        <f>B3</f>
        <v>MG004482/2024</v>
      </c>
      <c r="C46" s="11" t="s">
        <v>172</v>
      </c>
      <c r="D46" s="16">
        <v>15</v>
      </c>
      <c r="E46" s="36">
        <v>1</v>
      </c>
      <c r="F46" s="11">
        <f>'A-I'!CK66</f>
        <v>896.38000000000011</v>
      </c>
      <c r="G46" s="11">
        <f t="shared" si="4"/>
        <v>896.38000000000011</v>
      </c>
      <c r="H46" s="20">
        <f t="shared" si="3"/>
        <v>53782.8</v>
      </c>
    </row>
    <row r="47" spans="1:8" ht="15.75" thickBot="1" x14ac:dyDescent="0.3">
      <c r="A47" s="201"/>
      <c r="B47" s="154" t="str">
        <f>B3</f>
        <v>MG004482/2024</v>
      </c>
      <c r="C47" s="154" t="s">
        <v>173</v>
      </c>
      <c r="D47" s="155">
        <v>15</v>
      </c>
      <c r="E47" s="156">
        <v>1</v>
      </c>
      <c r="F47" s="154">
        <f>'A-I'!CM66</f>
        <v>896.38000000000011</v>
      </c>
      <c r="G47" s="11">
        <f t="shared" si="4"/>
        <v>896.38000000000011</v>
      </c>
      <c r="H47" s="20">
        <f t="shared" si="3"/>
        <v>53782.8</v>
      </c>
    </row>
    <row r="48" spans="1:8" ht="15.75" thickBot="1" x14ac:dyDescent="0.3">
      <c r="A48" s="153" t="s">
        <v>9</v>
      </c>
      <c r="B48" s="157" t="str">
        <f>'A-II'!B3</f>
        <v>MG000412/2025</v>
      </c>
      <c r="C48" s="158" t="str">
        <f>'A-II'!B4</f>
        <v>Uberaba</v>
      </c>
      <c r="D48" s="159">
        <f>'A-II'!B5</f>
        <v>40</v>
      </c>
      <c r="E48" s="160">
        <v>3</v>
      </c>
      <c r="F48" s="22">
        <f>'A-II'!C66</f>
        <v>3131.7999999999997</v>
      </c>
      <c r="G48" s="11">
        <f t="shared" si="4"/>
        <v>9395.4</v>
      </c>
      <c r="H48" s="20">
        <f t="shared" si="3"/>
        <v>563724</v>
      </c>
    </row>
    <row r="49" spans="1:9" ht="15.75" thickBot="1" x14ac:dyDescent="0.3">
      <c r="A49" s="153" t="s">
        <v>10</v>
      </c>
      <c r="B49" s="163" t="s">
        <v>177</v>
      </c>
      <c r="C49" s="164" t="s">
        <v>178</v>
      </c>
      <c r="D49" s="165">
        <v>15</v>
      </c>
      <c r="E49" s="166">
        <v>1</v>
      </c>
      <c r="F49" s="161">
        <f>'A-III'!C66</f>
        <v>998.80000000000007</v>
      </c>
      <c r="G49" s="11">
        <f t="shared" si="4"/>
        <v>998.80000000000007</v>
      </c>
      <c r="H49" s="20">
        <f t="shared" si="3"/>
        <v>59928.000000000007</v>
      </c>
    </row>
    <row r="50" spans="1:9" ht="15.75" thickBot="1" x14ac:dyDescent="0.3">
      <c r="A50" s="153"/>
      <c r="B50" s="162"/>
      <c r="C50" s="164"/>
      <c r="D50" s="165"/>
      <c r="E50" s="166"/>
      <c r="F50" s="161"/>
      <c r="G50" s="22"/>
      <c r="H50" s="20">
        <f t="shared" si="3"/>
        <v>0</v>
      </c>
    </row>
    <row r="51" spans="1:9" ht="15.75" thickBot="1" x14ac:dyDescent="0.3">
      <c r="A51" s="21" t="s">
        <v>216</v>
      </c>
      <c r="B51" s="22"/>
      <c r="C51" s="196"/>
      <c r="D51" s="197"/>
      <c r="E51" s="197"/>
      <c r="F51" s="198"/>
      <c r="G51" s="30">
        <f>'AIV-Equipamentos'!C22</f>
        <v>0</v>
      </c>
      <c r="H51" s="20">
        <f t="shared" si="3"/>
        <v>0</v>
      </c>
    </row>
    <row r="52" spans="1:9" x14ac:dyDescent="0.25">
      <c r="B52" s="78" t="s">
        <v>11</v>
      </c>
      <c r="C52" s="79"/>
      <c r="D52" s="79"/>
      <c r="E52" s="78">
        <f>SUM(E3:E49)</f>
        <v>49</v>
      </c>
      <c r="G52" s="80">
        <f>SUM(G3:G51)</f>
        <v>55223.640000000007</v>
      </c>
      <c r="H52" s="80">
        <f>SUM(H3:H51)</f>
        <v>3313418.4</v>
      </c>
    </row>
    <row r="53" spans="1:9" ht="15.75" thickBot="1" x14ac:dyDescent="0.3">
      <c r="F53" s="10"/>
      <c r="G53" s="10"/>
      <c r="H53" s="10"/>
    </row>
    <row r="54" spans="1:9" ht="15.75" thickBot="1" x14ac:dyDescent="0.3">
      <c r="A54" s="187" t="s">
        <v>12</v>
      </c>
      <c r="B54" s="188"/>
      <c r="C54" s="188"/>
      <c r="D54" s="188"/>
      <c r="E54" s="188"/>
      <c r="F54" s="188"/>
      <c r="G54" s="188"/>
      <c r="H54" s="189"/>
    </row>
    <row r="55" spans="1:9" ht="15.75" thickBot="1" x14ac:dyDescent="0.3">
      <c r="A55" s="31" t="s">
        <v>1</v>
      </c>
      <c r="B55" s="24" t="s">
        <v>2</v>
      </c>
      <c r="C55" s="190" t="s">
        <v>3</v>
      </c>
      <c r="D55" s="191"/>
      <c r="E55" s="191"/>
      <c r="F55" s="191"/>
      <c r="G55" s="192"/>
      <c r="H55" s="25" t="s">
        <v>13</v>
      </c>
      <c r="I55" s="8"/>
    </row>
    <row r="56" spans="1:9" ht="15.75" thickBot="1" x14ac:dyDescent="0.3">
      <c r="A56" s="32" t="s">
        <v>9</v>
      </c>
      <c r="B56" s="33" t="str">
        <f>'A-II'!B72</f>
        <v>MG000412/2025</v>
      </c>
      <c r="C56" s="193" t="str">
        <f>'A-II'!B73</f>
        <v>Uberaba</v>
      </c>
      <c r="D56" s="194"/>
      <c r="E56" s="194"/>
      <c r="F56" s="194"/>
      <c r="G56" s="195"/>
      <c r="H56" s="34">
        <f>'A-II'!C127</f>
        <v>18781.100000000002</v>
      </c>
    </row>
    <row r="57" spans="1:9" ht="15.75" thickBot="1" x14ac:dyDescent="0.3"/>
    <row r="58" spans="1:9" ht="15.75" thickBot="1" x14ac:dyDescent="0.3">
      <c r="F58" s="184" t="s">
        <v>14</v>
      </c>
      <c r="G58" s="185"/>
      <c r="H58" s="23">
        <f>H52+H56</f>
        <v>3332199.5</v>
      </c>
    </row>
  </sheetData>
  <sheetProtection formatCells="0" formatColumns="0" formatRows="0"/>
  <sortState ref="K3:K44">
    <sortCondition ref="K44"/>
  </sortState>
  <mergeCells count="7">
    <mergeCell ref="F58:G58"/>
    <mergeCell ref="A1:H1"/>
    <mergeCell ref="A54:H54"/>
    <mergeCell ref="C55:G55"/>
    <mergeCell ref="C56:G56"/>
    <mergeCell ref="C51:F51"/>
    <mergeCell ref="A3:A47"/>
  </mergeCells>
  <pageMargins left="0.511811024" right="0.511811024" top="0.78740157499999996" bottom="0.78740157499999996" header="0.31496062000000002" footer="0.31496062000000002"/>
  <pageSetup paperSize="9" scale="6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79"/>
  <sheetViews>
    <sheetView tabSelected="1" zoomScaleNormal="100" zoomScaleSheetLayoutView="55" workbookViewId="0">
      <pane xSplit="1" ySplit="5" topLeftCell="CC48" activePane="bottomRight" state="frozen"/>
      <selection pane="topRight" activeCell="A49" sqref="A49:H49"/>
      <selection pane="bottomLeft" activeCell="A49" sqref="A49:H49"/>
      <selection pane="bottomRight" activeCell="CE72" sqref="CE72"/>
    </sheetView>
  </sheetViews>
  <sheetFormatPr defaultRowHeight="15" x14ac:dyDescent="0.25"/>
  <cols>
    <col min="1" max="1" width="57.140625" style="41" bestFit="1" customWidth="1"/>
    <col min="2" max="2" width="26.140625" style="62" bestFit="1" customWidth="1"/>
    <col min="3" max="3" width="9.42578125" style="62" bestFit="1" customWidth="1"/>
    <col min="4" max="4" width="26.140625" style="62" bestFit="1" customWidth="1"/>
    <col min="5" max="5" width="9.42578125" style="62" bestFit="1" customWidth="1"/>
    <col min="6" max="6" width="26.140625" style="62" bestFit="1" customWidth="1"/>
    <col min="7" max="7" width="9.42578125" style="62" bestFit="1" customWidth="1"/>
    <col min="8" max="8" width="26.140625" style="62" bestFit="1" customWidth="1"/>
    <col min="9" max="9" width="9.42578125" style="62" bestFit="1" customWidth="1"/>
    <col min="10" max="10" width="26.140625" style="62" bestFit="1" customWidth="1"/>
    <col min="11" max="11" width="9.42578125" style="62" bestFit="1" customWidth="1"/>
    <col min="12" max="12" width="26.140625" style="62" bestFit="1" customWidth="1"/>
    <col min="13" max="13" width="9.42578125" style="62" bestFit="1" customWidth="1"/>
    <col min="14" max="14" width="26.140625" style="62" bestFit="1" customWidth="1"/>
    <col min="15" max="15" width="9.42578125" style="62" bestFit="1" customWidth="1"/>
    <col min="16" max="16" width="26.140625" style="62" bestFit="1" customWidth="1"/>
    <col min="17" max="17" width="9.42578125" style="62" bestFit="1" customWidth="1"/>
    <col min="18" max="18" width="26.140625" style="62" bestFit="1" customWidth="1"/>
    <col min="19" max="19" width="9.42578125" style="62" bestFit="1" customWidth="1"/>
    <col min="20" max="20" width="26.140625" style="62" bestFit="1" customWidth="1"/>
    <col min="21" max="21" width="9.42578125" style="62" bestFit="1" customWidth="1"/>
    <col min="22" max="22" width="26.140625" style="62" bestFit="1" customWidth="1"/>
    <col min="23" max="23" width="9.42578125" style="62" bestFit="1" customWidth="1"/>
    <col min="24" max="24" width="26.140625" style="62" bestFit="1" customWidth="1"/>
    <col min="25" max="25" width="9.42578125" style="62" bestFit="1" customWidth="1"/>
    <col min="26" max="26" width="26.140625" style="62" bestFit="1" customWidth="1"/>
    <col min="27" max="27" width="9.42578125" style="62" bestFit="1" customWidth="1"/>
    <col min="28" max="28" width="26.140625" style="62" bestFit="1" customWidth="1"/>
    <col min="29" max="29" width="9.42578125" style="62" bestFit="1" customWidth="1"/>
    <col min="30" max="30" width="26.140625" style="62" bestFit="1" customWidth="1"/>
    <col min="31" max="31" width="9.42578125" style="62" bestFit="1" customWidth="1"/>
    <col min="32" max="32" width="26.140625" style="62" bestFit="1" customWidth="1"/>
    <col min="33" max="33" width="9.42578125" style="62" bestFit="1" customWidth="1"/>
    <col min="34" max="34" width="26.140625" style="62" bestFit="1" customWidth="1"/>
    <col min="35" max="35" width="9.42578125" style="62" bestFit="1" customWidth="1"/>
    <col min="36" max="36" width="26.140625" style="62" bestFit="1" customWidth="1"/>
    <col min="37" max="37" width="9.42578125" style="62" bestFit="1" customWidth="1"/>
    <col min="38" max="38" width="26.140625" style="62" bestFit="1" customWidth="1"/>
    <col min="39" max="39" width="9.42578125" style="62" bestFit="1" customWidth="1"/>
    <col min="40" max="40" width="26.140625" style="62" bestFit="1" customWidth="1"/>
    <col min="41" max="41" width="9.42578125" style="62" bestFit="1" customWidth="1"/>
    <col min="42" max="42" width="26.140625" style="62" bestFit="1" customWidth="1"/>
    <col min="43" max="43" width="9.42578125" style="62" bestFit="1" customWidth="1"/>
    <col min="44" max="44" width="26.140625" style="62" bestFit="1" customWidth="1"/>
    <col min="45" max="45" width="9.42578125" style="62" bestFit="1" customWidth="1"/>
    <col min="46" max="46" width="26.140625" style="62" bestFit="1" customWidth="1"/>
    <col min="47" max="47" width="9.42578125" style="62" bestFit="1" customWidth="1"/>
    <col min="48" max="48" width="26.140625" style="62" bestFit="1" customWidth="1"/>
    <col min="49" max="49" width="9.42578125" style="62" bestFit="1" customWidth="1"/>
    <col min="50" max="50" width="26.140625" style="62" bestFit="1" customWidth="1"/>
    <col min="51" max="51" width="9.42578125" style="62" bestFit="1" customWidth="1"/>
    <col min="52" max="52" width="26.140625" style="62" bestFit="1" customWidth="1"/>
    <col min="53" max="53" width="9.42578125" style="62" bestFit="1" customWidth="1"/>
    <col min="54" max="54" width="26.140625" style="62" bestFit="1" customWidth="1"/>
    <col min="55" max="55" width="9.42578125" style="62" bestFit="1" customWidth="1"/>
    <col min="56" max="56" width="26.140625" style="62" bestFit="1" customWidth="1"/>
    <col min="57" max="57" width="9.42578125" style="62" bestFit="1" customWidth="1"/>
    <col min="58" max="58" width="26.140625" style="62" bestFit="1" customWidth="1"/>
    <col min="59" max="59" width="9.42578125" style="62" bestFit="1" customWidth="1"/>
    <col min="60" max="60" width="26.140625" style="62" bestFit="1" customWidth="1"/>
    <col min="61" max="61" width="9.42578125" style="62" bestFit="1" customWidth="1"/>
    <col min="62" max="62" width="26.140625" style="62" bestFit="1" customWidth="1"/>
    <col min="63" max="63" width="9.42578125" style="62" bestFit="1" customWidth="1"/>
    <col min="64" max="64" width="26.140625" style="62" bestFit="1" customWidth="1"/>
    <col min="65" max="65" width="9.42578125" style="62" bestFit="1" customWidth="1"/>
    <col min="66" max="66" width="26.140625" style="62" bestFit="1" customWidth="1"/>
    <col min="67" max="67" width="9.42578125" style="62" bestFit="1" customWidth="1"/>
    <col min="68" max="68" width="26.140625" style="62" bestFit="1" customWidth="1"/>
    <col min="69" max="69" width="9.42578125" style="62" bestFit="1" customWidth="1"/>
    <col min="70" max="70" width="26.140625" style="62" bestFit="1" customWidth="1"/>
    <col min="71" max="71" width="9.42578125" style="62" bestFit="1" customWidth="1"/>
    <col min="72" max="72" width="26.140625" style="62" bestFit="1" customWidth="1"/>
    <col min="73" max="73" width="9.42578125" style="62" bestFit="1" customWidth="1"/>
    <col min="74" max="74" width="26.140625" style="62" bestFit="1" customWidth="1"/>
    <col min="75" max="75" width="9.42578125" style="62" bestFit="1" customWidth="1"/>
    <col min="76" max="76" width="26.140625" style="62" bestFit="1" customWidth="1"/>
    <col min="77" max="77" width="9.42578125" style="62" bestFit="1" customWidth="1"/>
    <col min="78" max="78" width="26.140625" style="62" bestFit="1" customWidth="1"/>
    <col min="79" max="79" width="9.42578125" style="62" bestFit="1" customWidth="1"/>
    <col min="80" max="80" width="26.140625" style="62" bestFit="1" customWidth="1"/>
    <col min="81" max="81" width="9.42578125" style="62" bestFit="1" customWidth="1"/>
    <col min="82" max="82" width="26.140625" style="62" bestFit="1" customWidth="1"/>
    <col min="83" max="83" width="9.42578125" style="62" bestFit="1" customWidth="1"/>
    <col min="84" max="84" width="26.140625" style="62" bestFit="1" customWidth="1"/>
    <col min="85" max="85" width="9.42578125" style="62" bestFit="1" customWidth="1"/>
    <col min="86" max="86" width="26.140625" style="62" bestFit="1" customWidth="1"/>
    <col min="87" max="87" width="9.42578125" style="62" bestFit="1" customWidth="1"/>
    <col min="88" max="88" width="26.140625" style="62" bestFit="1" customWidth="1"/>
    <col min="89" max="89" width="9.42578125" style="62" bestFit="1" customWidth="1"/>
    <col min="90" max="90" width="26.140625" style="62" bestFit="1" customWidth="1"/>
    <col min="91" max="91" width="9.42578125" style="62" bestFit="1" customWidth="1"/>
    <col min="92" max="16384" width="9.140625" style="41"/>
  </cols>
  <sheetData>
    <row r="1" spans="1:91" s="38" customFormat="1" x14ac:dyDescent="0.25">
      <c r="A1" s="81" t="s">
        <v>15</v>
      </c>
      <c r="B1" s="217">
        <v>1596.27</v>
      </c>
      <c r="C1" s="217"/>
      <c r="D1" s="216">
        <f t="shared" ref="D1" si="0">$B$1</f>
        <v>1596.27</v>
      </c>
      <c r="E1" s="216"/>
      <c r="F1" s="216">
        <f t="shared" ref="F1" si="1">$B$1</f>
        <v>1596.27</v>
      </c>
      <c r="G1" s="216"/>
      <c r="H1" s="216">
        <f t="shared" ref="H1" si="2">$B$1</f>
        <v>1596.27</v>
      </c>
      <c r="I1" s="216"/>
      <c r="J1" s="216">
        <f>$B$1</f>
        <v>1596.27</v>
      </c>
      <c r="K1" s="216"/>
      <c r="L1" s="216">
        <f t="shared" ref="L1" si="3">$B$1</f>
        <v>1596.27</v>
      </c>
      <c r="M1" s="216"/>
      <c r="N1" s="216">
        <f t="shared" ref="N1" si="4">$B$1</f>
        <v>1596.27</v>
      </c>
      <c r="O1" s="216"/>
      <c r="P1" s="216">
        <f t="shared" ref="P1" si="5">$B$1</f>
        <v>1596.27</v>
      </c>
      <c r="Q1" s="216"/>
      <c r="R1" s="216">
        <f t="shared" ref="R1" si="6">$B$1</f>
        <v>1596.27</v>
      </c>
      <c r="S1" s="216"/>
      <c r="T1" s="216">
        <f t="shared" ref="T1" si="7">$B$1</f>
        <v>1596.27</v>
      </c>
      <c r="U1" s="216"/>
      <c r="V1" s="216">
        <f t="shared" ref="V1" si="8">$B$1</f>
        <v>1596.27</v>
      </c>
      <c r="W1" s="216"/>
      <c r="X1" s="216">
        <f t="shared" ref="X1:Z1" si="9">$B$1</f>
        <v>1596.27</v>
      </c>
      <c r="Y1" s="216"/>
      <c r="Z1" s="216">
        <f t="shared" si="9"/>
        <v>1596.27</v>
      </c>
      <c r="AA1" s="216"/>
      <c r="AB1" s="216">
        <f t="shared" ref="AB1" si="10">$B$1</f>
        <v>1596.27</v>
      </c>
      <c r="AC1" s="216"/>
      <c r="AD1" s="216">
        <f t="shared" ref="AD1" si="11">$B$1</f>
        <v>1596.27</v>
      </c>
      <c r="AE1" s="216"/>
      <c r="AF1" s="216">
        <f t="shared" ref="AF1" si="12">$B$1</f>
        <v>1596.27</v>
      </c>
      <c r="AG1" s="216"/>
      <c r="AH1" s="216">
        <f t="shared" ref="AH1" si="13">$B$1</f>
        <v>1596.27</v>
      </c>
      <c r="AI1" s="216"/>
      <c r="AJ1" s="216">
        <f t="shared" ref="AJ1" si="14">$B$1</f>
        <v>1596.27</v>
      </c>
      <c r="AK1" s="216"/>
      <c r="AL1" s="216">
        <f t="shared" ref="AL1" si="15">$B$1</f>
        <v>1596.27</v>
      </c>
      <c r="AM1" s="216"/>
      <c r="AN1" s="216">
        <f t="shared" ref="AN1" si="16">$B$1</f>
        <v>1596.27</v>
      </c>
      <c r="AO1" s="216"/>
      <c r="AP1" s="216">
        <f t="shared" ref="AP1" si="17">$B$1</f>
        <v>1596.27</v>
      </c>
      <c r="AQ1" s="216"/>
      <c r="AR1" s="216">
        <f t="shared" ref="AR1" si="18">$B$1</f>
        <v>1596.27</v>
      </c>
      <c r="AS1" s="216"/>
      <c r="AT1" s="216">
        <f t="shared" ref="AT1" si="19">$B$1</f>
        <v>1596.27</v>
      </c>
      <c r="AU1" s="216"/>
      <c r="AV1" s="216">
        <f t="shared" ref="AV1" si="20">$B$1</f>
        <v>1596.27</v>
      </c>
      <c r="AW1" s="216"/>
      <c r="AX1" s="216">
        <f t="shared" ref="AX1" si="21">$B$1</f>
        <v>1596.27</v>
      </c>
      <c r="AY1" s="216"/>
      <c r="AZ1" s="216">
        <f t="shared" ref="AZ1" si="22">$B$1</f>
        <v>1596.27</v>
      </c>
      <c r="BA1" s="216"/>
      <c r="BB1" s="216">
        <f t="shared" ref="BB1" si="23">$B$1</f>
        <v>1596.27</v>
      </c>
      <c r="BC1" s="216"/>
      <c r="BD1" s="216">
        <f t="shared" ref="BD1" si="24">$B$1</f>
        <v>1596.27</v>
      </c>
      <c r="BE1" s="216"/>
      <c r="BF1" s="216">
        <f t="shared" ref="BF1" si="25">$B$1</f>
        <v>1596.27</v>
      </c>
      <c r="BG1" s="216"/>
      <c r="BH1" s="216">
        <f t="shared" ref="BH1" si="26">$B$1</f>
        <v>1596.27</v>
      </c>
      <c r="BI1" s="216"/>
      <c r="BJ1" s="216">
        <f t="shared" ref="BJ1" si="27">$B$1</f>
        <v>1596.27</v>
      </c>
      <c r="BK1" s="216"/>
      <c r="BL1" s="216">
        <f t="shared" ref="BL1" si="28">$B$1</f>
        <v>1596.27</v>
      </c>
      <c r="BM1" s="216"/>
      <c r="BN1" s="216">
        <f t="shared" ref="BN1" si="29">$B$1</f>
        <v>1596.27</v>
      </c>
      <c r="BO1" s="216"/>
      <c r="BP1" s="216">
        <f t="shared" ref="BP1" si="30">$B$1</f>
        <v>1596.27</v>
      </c>
      <c r="BQ1" s="216"/>
      <c r="BR1" s="216">
        <f t="shared" ref="BR1" si="31">$B$1</f>
        <v>1596.27</v>
      </c>
      <c r="BS1" s="216"/>
      <c r="BT1" s="216">
        <f t="shared" ref="BT1" si="32">$B$1</f>
        <v>1596.27</v>
      </c>
      <c r="BU1" s="216"/>
      <c r="BV1" s="216">
        <f t="shared" ref="BV1" si="33">$B$1</f>
        <v>1596.27</v>
      </c>
      <c r="BW1" s="216"/>
      <c r="BX1" s="216">
        <f t="shared" ref="BX1" si="34">$B$1</f>
        <v>1596.27</v>
      </c>
      <c r="BY1" s="216"/>
      <c r="BZ1" s="216">
        <f t="shared" ref="BZ1" si="35">$B$1</f>
        <v>1596.27</v>
      </c>
      <c r="CA1" s="216"/>
      <c r="CB1" s="216">
        <f t="shared" ref="CB1" si="36">$B$1</f>
        <v>1596.27</v>
      </c>
      <c r="CC1" s="216"/>
      <c r="CD1" s="216">
        <f t="shared" ref="CD1" si="37">$B$1</f>
        <v>1596.27</v>
      </c>
      <c r="CE1" s="216"/>
      <c r="CF1" s="216">
        <f t="shared" ref="CF1:CL1" si="38">$B$1</f>
        <v>1596.27</v>
      </c>
      <c r="CG1" s="216"/>
      <c r="CH1" s="216">
        <f t="shared" si="38"/>
        <v>1596.27</v>
      </c>
      <c r="CI1" s="216"/>
      <c r="CJ1" s="216">
        <f t="shared" si="38"/>
        <v>1596.27</v>
      </c>
      <c r="CK1" s="216"/>
      <c r="CL1" s="216">
        <f t="shared" si="38"/>
        <v>1596.27</v>
      </c>
      <c r="CM1" s="216"/>
    </row>
    <row r="2" spans="1:91" s="38" customFormat="1" ht="12.75" customHeight="1" x14ac:dyDescent="0.25">
      <c r="A2" s="81" t="s">
        <v>16</v>
      </c>
      <c r="B2" s="202" t="s">
        <v>17</v>
      </c>
      <c r="C2" s="202"/>
      <c r="D2" s="202" t="s">
        <v>17</v>
      </c>
      <c r="E2" s="202"/>
      <c r="F2" s="202" t="s">
        <v>17</v>
      </c>
      <c r="G2" s="202"/>
      <c r="H2" s="202" t="s">
        <v>17</v>
      </c>
      <c r="I2" s="202"/>
      <c r="J2" s="202" t="s">
        <v>17</v>
      </c>
      <c r="K2" s="202"/>
      <c r="L2" s="202" t="s">
        <v>17</v>
      </c>
      <c r="M2" s="202"/>
      <c r="N2" s="202" t="s">
        <v>17</v>
      </c>
      <c r="O2" s="202"/>
      <c r="P2" s="202" t="s">
        <v>17</v>
      </c>
      <c r="Q2" s="202"/>
      <c r="R2" s="202" t="s">
        <v>17</v>
      </c>
      <c r="S2" s="202"/>
      <c r="T2" s="202" t="s">
        <v>17</v>
      </c>
      <c r="U2" s="202"/>
      <c r="V2" s="202" t="s">
        <v>17</v>
      </c>
      <c r="W2" s="202"/>
      <c r="X2" s="202" t="s">
        <v>17</v>
      </c>
      <c r="Y2" s="202"/>
      <c r="Z2" s="202" t="s">
        <v>17</v>
      </c>
      <c r="AA2" s="202"/>
      <c r="AB2" s="202" t="s">
        <v>17</v>
      </c>
      <c r="AC2" s="202"/>
      <c r="AD2" s="202" t="s">
        <v>17</v>
      </c>
      <c r="AE2" s="202"/>
      <c r="AF2" s="202" t="s">
        <v>17</v>
      </c>
      <c r="AG2" s="202"/>
      <c r="AH2" s="202" t="s">
        <v>17</v>
      </c>
      <c r="AI2" s="202"/>
      <c r="AJ2" s="202" t="s">
        <v>17</v>
      </c>
      <c r="AK2" s="202"/>
      <c r="AL2" s="202" t="s">
        <v>17</v>
      </c>
      <c r="AM2" s="202"/>
      <c r="AN2" s="202" t="s">
        <v>17</v>
      </c>
      <c r="AO2" s="202"/>
      <c r="AP2" s="202" t="s">
        <v>17</v>
      </c>
      <c r="AQ2" s="202"/>
      <c r="AR2" s="202" t="s">
        <v>17</v>
      </c>
      <c r="AS2" s="202"/>
      <c r="AT2" s="202" t="s">
        <v>17</v>
      </c>
      <c r="AU2" s="202"/>
      <c r="AV2" s="202" t="s">
        <v>17</v>
      </c>
      <c r="AW2" s="202"/>
      <c r="AX2" s="202" t="s">
        <v>17</v>
      </c>
      <c r="AY2" s="202"/>
      <c r="AZ2" s="202" t="s">
        <v>17</v>
      </c>
      <c r="BA2" s="202"/>
      <c r="BB2" s="202" t="s">
        <v>17</v>
      </c>
      <c r="BC2" s="202"/>
      <c r="BD2" s="202" t="s">
        <v>17</v>
      </c>
      <c r="BE2" s="202"/>
      <c r="BF2" s="202" t="s">
        <v>17</v>
      </c>
      <c r="BG2" s="202"/>
      <c r="BH2" s="202" t="s">
        <v>17</v>
      </c>
      <c r="BI2" s="202"/>
      <c r="BJ2" s="202" t="s">
        <v>17</v>
      </c>
      <c r="BK2" s="202"/>
      <c r="BL2" s="202" t="s">
        <v>17</v>
      </c>
      <c r="BM2" s="202"/>
      <c r="BN2" s="202" t="s">
        <v>17</v>
      </c>
      <c r="BO2" s="202"/>
      <c r="BP2" s="202" t="s">
        <v>17</v>
      </c>
      <c r="BQ2" s="202"/>
      <c r="BR2" s="202" t="s">
        <v>17</v>
      </c>
      <c r="BS2" s="202"/>
      <c r="BT2" s="202" t="s">
        <v>17</v>
      </c>
      <c r="BU2" s="202"/>
      <c r="BV2" s="202" t="s">
        <v>17</v>
      </c>
      <c r="BW2" s="202"/>
      <c r="BX2" s="202" t="s">
        <v>17</v>
      </c>
      <c r="BY2" s="202"/>
      <c r="BZ2" s="202" t="s">
        <v>17</v>
      </c>
      <c r="CA2" s="202"/>
      <c r="CB2" s="202" t="s">
        <v>17</v>
      </c>
      <c r="CC2" s="202"/>
      <c r="CD2" s="202" t="s">
        <v>17</v>
      </c>
      <c r="CE2" s="202"/>
      <c r="CF2" s="202" t="s">
        <v>17</v>
      </c>
      <c r="CG2" s="202"/>
      <c r="CH2" s="202" t="s">
        <v>17</v>
      </c>
      <c r="CI2" s="202"/>
      <c r="CJ2" s="202" t="s">
        <v>17</v>
      </c>
      <c r="CK2" s="202"/>
      <c r="CL2" s="202" t="s">
        <v>17</v>
      </c>
      <c r="CM2" s="202"/>
    </row>
    <row r="3" spans="1:91" s="38" customFormat="1" ht="12.75" customHeight="1" x14ac:dyDescent="0.25">
      <c r="A3" s="82" t="s">
        <v>2</v>
      </c>
      <c r="B3" s="202" t="s">
        <v>170</v>
      </c>
      <c r="C3" s="202"/>
      <c r="D3" s="202" t="str">
        <f>B3</f>
        <v>MG004482/2024</v>
      </c>
      <c r="E3" s="202"/>
      <c r="F3" s="202" t="str">
        <f>B3</f>
        <v>MG004482/2024</v>
      </c>
      <c r="G3" s="202"/>
      <c r="H3" s="202" t="str">
        <f>B3</f>
        <v>MG004482/2024</v>
      </c>
      <c r="I3" s="202"/>
      <c r="J3" s="202" t="str">
        <f>B3</f>
        <v>MG004482/2024</v>
      </c>
      <c r="K3" s="202"/>
      <c r="L3" s="202" t="str">
        <f>B3</f>
        <v>MG004482/2024</v>
      </c>
      <c r="M3" s="202"/>
      <c r="N3" s="202" t="str">
        <f>B3</f>
        <v>MG004482/2024</v>
      </c>
      <c r="O3" s="202"/>
      <c r="P3" s="202" t="str">
        <f>B3</f>
        <v>MG004482/2024</v>
      </c>
      <c r="Q3" s="202"/>
      <c r="R3" s="202" t="str">
        <f>B3</f>
        <v>MG004482/2024</v>
      </c>
      <c r="S3" s="202"/>
      <c r="T3" s="202" t="str">
        <f>B3</f>
        <v>MG004482/2024</v>
      </c>
      <c r="U3" s="202"/>
      <c r="V3" s="202" t="str">
        <f>B3</f>
        <v>MG004482/2024</v>
      </c>
      <c r="W3" s="202"/>
      <c r="X3" s="202" t="str">
        <f>B3</f>
        <v>MG004482/2024</v>
      </c>
      <c r="Y3" s="202"/>
      <c r="Z3" s="202" t="str">
        <f>B3</f>
        <v>MG004482/2024</v>
      </c>
      <c r="AA3" s="202"/>
      <c r="AB3" s="202" t="str">
        <f>B3</f>
        <v>MG004482/2024</v>
      </c>
      <c r="AC3" s="202"/>
      <c r="AD3" s="202" t="str">
        <f>B3</f>
        <v>MG004482/2024</v>
      </c>
      <c r="AE3" s="202"/>
      <c r="AF3" s="202" t="str">
        <f>B3</f>
        <v>MG004482/2024</v>
      </c>
      <c r="AG3" s="202"/>
      <c r="AH3" s="202" t="str">
        <f>B3</f>
        <v>MG004482/2024</v>
      </c>
      <c r="AI3" s="202"/>
      <c r="AJ3" s="202" t="str">
        <f>B3</f>
        <v>MG004482/2024</v>
      </c>
      <c r="AK3" s="202"/>
      <c r="AL3" s="202" t="str">
        <f>B3</f>
        <v>MG004482/2024</v>
      </c>
      <c r="AM3" s="202"/>
      <c r="AN3" s="202" t="str">
        <f>B3</f>
        <v>MG004482/2024</v>
      </c>
      <c r="AO3" s="202"/>
      <c r="AP3" s="202" t="str">
        <f>B3</f>
        <v>MG004482/2024</v>
      </c>
      <c r="AQ3" s="202"/>
      <c r="AR3" s="202" t="str">
        <f>B3</f>
        <v>MG004482/2024</v>
      </c>
      <c r="AS3" s="202"/>
      <c r="AT3" s="202" t="str">
        <f>B3</f>
        <v>MG004482/2024</v>
      </c>
      <c r="AU3" s="202"/>
      <c r="AV3" s="202" t="str">
        <f>B3</f>
        <v>MG004482/2024</v>
      </c>
      <c r="AW3" s="202"/>
      <c r="AX3" s="202" t="str">
        <f>B3</f>
        <v>MG004482/2024</v>
      </c>
      <c r="AY3" s="202"/>
      <c r="AZ3" s="202" t="str">
        <f>B3</f>
        <v>MG004482/2024</v>
      </c>
      <c r="BA3" s="202"/>
      <c r="BB3" s="202" t="str">
        <f>B3</f>
        <v>MG004482/2024</v>
      </c>
      <c r="BC3" s="202"/>
      <c r="BD3" s="202" t="str">
        <f>B3</f>
        <v>MG004482/2024</v>
      </c>
      <c r="BE3" s="202"/>
      <c r="BF3" s="202" t="str">
        <f>B3</f>
        <v>MG004482/2024</v>
      </c>
      <c r="BG3" s="202"/>
      <c r="BH3" s="202" t="str">
        <f>B3</f>
        <v>MG004482/2024</v>
      </c>
      <c r="BI3" s="202"/>
      <c r="BJ3" s="202" t="str">
        <f>B3</f>
        <v>MG004482/2024</v>
      </c>
      <c r="BK3" s="202"/>
      <c r="BL3" s="202" t="str">
        <f>B3</f>
        <v>MG004482/2024</v>
      </c>
      <c r="BM3" s="202"/>
      <c r="BN3" s="202" t="str">
        <f>B3</f>
        <v>MG004482/2024</v>
      </c>
      <c r="BO3" s="202"/>
      <c r="BP3" s="202" t="str">
        <f>B3</f>
        <v>MG004482/2024</v>
      </c>
      <c r="BQ3" s="202"/>
      <c r="BR3" s="202" t="str">
        <f>B3</f>
        <v>MG004482/2024</v>
      </c>
      <c r="BS3" s="202"/>
      <c r="BT3" s="202" t="str">
        <f>B3</f>
        <v>MG004482/2024</v>
      </c>
      <c r="BU3" s="202"/>
      <c r="BV3" s="202" t="str">
        <f>B3</f>
        <v>MG004482/2024</v>
      </c>
      <c r="BW3" s="202"/>
      <c r="BX3" s="202" t="str">
        <f>B3</f>
        <v>MG004482/2024</v>
      </c>
      <c r="BY3" s="202"/>
      <c r="BZ3" s="202" t="str">
        <f>B3</f>
        <v>MG004482/2024</v>
      </c>
      <c r="CA3" s="202"/>
      <c r="CB3" s="202" t="str">
        <f>B3</f>
        <v>MG004482/2024</v>
      </c>
      <c r="CC3" s="202"/>
      <c r="CD3" s="202" t="str">
        <f>B3</f>
        <v>MG004482/2024</v>
      </c>
      <c r="CE3" s="202"/>
      <c r="CF3" s="202" t="str">
        <f>B3</f>
        <v>MG004482/2024</v>
      </c>
      <c r="CG3" s="202"/>
      <c r="CH3" s="202" t="str">
        <f>D3</f>
        <v>MG004482/2024</v>
      </c>
      <c r="CI3" s="202"/>
      <c r="CJ3" s="202" t="str">
        <f>F3</f>
        <v>MG004482/2024</v>
      </c>
      <c r="CK3" s="202"/>
      <c r="CL3" s="202" t="str">
        <f>H3</f>
        <v>MG004482/2024</v>
      </c>
      <c r="CM3" s="202"/>
    </row>
    <row r="4" spans="1:91" x14ac:dyDescent="0.25">
      <c r="A4" s="82" t="s">
        <v>3</v>
      </c>
      <c r="B4" s="202" t="s">
        <v>18</v>
      </c>
      <c r="C4" s="202"/>
      <c r="D4" s="202" t="s">
        <v>19</v>
      </c>
      <c r="E4" s="202"/>
      <c r="F4" s="202" t="s">
        <v>20</v>
      </c>
      <c r="G4" s="202"/>
      <c r="H4" s="202" t="s">
        <v>21</v>
      </c>
      <c r="I4" s="202"/>
      <c r="J4" s="202" t="s">
        <v>22</v>
      </c>
      <c r="K4" s="202"/>
      <c r="L4" s="202" t="s">
        <v>23</v>
      </c>
      <c r="M4" s="202"/>
      <c r="N4" s="202" t="s">
        <v>24</v>
      </c>
      <c r="O4" s="202"/>
      <c r="P4" s="202" t="s">
        <v>25</v>
      </c>
      <c r="Q4" s="202"/>
      <c r="R4" s="202" t="s">
        <v>26</v>
      </c>
      <c r="S4" s="202"/>
      <c r="T4" s="202" t="s">
        <v>27</v>
      </c>
      <c r="U4" s="202"/>
      <c r="V4" s="202" t="s">
        <v>28</v>
      </c>
      <c r="W4" s="202"/>
      <c r="X4" s="202" t="s">
        <v>29</v>
      </c>
      <c r="Y4" s="202"/>
      <c r="Z4" s="202" t="s">
        <v>30</v>
      </c>
      <c r="AA4" s="202"/>
      <c r="AB4" s="202" t="s">
        <v>31</v>
      </c>
      <c r="AC4" s="202"/>
      <c r="AD4" s="202" t="s">
        <v>32</v>
      </c>
      <c r="AE4" s="202"/>
      <c r="AF4" s="202" t="s">
        <v>33</v>
      </c>
      <c r="AG4" s="202"/>
      <c r="AH4" s="202" t="s">
        <v>34</v>
      </c>
      <c r="AI4" s="202"/>
      <c r="AJ4" s="202" t="s">
        <v>35</v>
      </c>
      <c r="AK4" s="202"/>
      <c r="AL4" s="202" t="s">
        <v>36</v>
      </c>
      <c r="AM4" s="202"/>
      <c r="AN4" s="202" t="s">
        <v>37</v>
      </c>
      <c r="AO4" s="202"/>
      <c r="AP4" s="202" t="s">
        <v>38</v>
      </c>
      <c r="AQ4" s="202"/>
      <c r="AR4" s="202" t="s">
        <v>39</v>
      </c>
      <c r="AS4" s="202"/>
      <c r="AT4" s="202" t="s">
        <v>40</v>
      </c>
      <c r="AU4" s="202"/>
      <c r="AV4" s="202" t="s">
        <v>41</v>
      </c>
      <c r="AW4" s="202"/>
      <c r="AX4" s="202" t="s">
        <v>42</v>
      </c>
      <c r="AY4" s="202"/>
      <c r="AZ4" s="202" t="s">
        <v>43</v>
      </c>
      <c r="BA4" s="202"/>
      <c r="BB4" s="202" t="s">
        <v>44</v>
      </c>
      <c r="BC4" s="202"/>
      <c r="BD4" s="202" t="s">
        <v>45</v>
      </c>
      <c r="BE4" s="202"/>
      <c r="BF4" s="202" t="s">
        <v>46</v>
      </c>
      <c r="BG4" s="202"/>
      <c r="BH4" s="202" t="s">
        <v>47</v>
      </c>
      <c r="BI4" s="202"/>
      <c r="BJ4" s="202" t="s">
        <v>48</v>
      </c>
      <c r="BK4" s="202"/>
      <c r="BL4" s="202" t="s">
        <v>49</v>
      </c>
      <c r="BM4" s="202"/>
      <c r="BN4" s="202" t="s">
        <v>50</v>
      </c>
      <c r="BO4" s="202"/>
      <c r="BP4" s="202" t="s">
        <v>51</v>
      </c>
      <c r="BQ4" s="202"/>
      <c r="BR4" s="202" t="s">
        <v>52</v>
      </c>
      <c r="BS4" s="202"/>
      <c r="BT4" s="202" t="s">
        <v>53</v>
      </c>
      <c r="BU4" s="202"/>
      <c r="BV4" s="202" t="s">
        <v>54</v>
      </c>
      <c r="BW4" s="202"/>
      <c r="BX4" s="202" t="s">
        <v>55</v>
      </c>
      <c r="BY4" s="202"/>
      <c r="BZ4" s="202" t="s">
        <v>56</v>
      </c>
      <c r="CA4" s="202"/>
      <c r="CB4" s="202" t="s">
        <v>57</v>
      </c>
      <c r="CC4" s="202"/>
      <c r="CD4" s="202" t="s">
        <v>58</v>
      </c>
      <c r="CE4" s="202"/>
      <c r="CF4" s="202" t="s">
        <v>59</v>
      </c>
      <c r="CG4" s="202"/>
      <c r="CH4" s="202" t="s">
        <v>171</v>
      </c>
      <c r="CI4" s="202"/>
      <c r="CJ4" s="202" t="s">
        <v>172</v>
      </c>
      <c r="CK4" s="202"/>
      <c r="CL4" s="202" t="s">
        <v>173</v>
      </c>
      <c r="CM4" s="202"/>
    </row>
    <row r="5" spans="1:91" ht="15" customHeight="1" x14ac:dyDescent="0.25">
      <c r="A5" s="83" t="s">
        <v>60</v>
      </c>
      <c r="B5" s="203">
        <v>25</v>
      </c>
      <c r="C5" s="203"/>
      <c r="D5" s="203">
        <v>15</v>
      </c>
      <c r="E5" s="203"/>
      <c r="F5" s="203">
        <v>20</v>
      </c>
      <c r="G5" s="203"/>
      <c r="H5" s="203">
        <v>15</v>
      </c>
      <c r="I5" s="203"/>
      <c r="J5" s="203">
        <v>15</v>
      </c>
      <c r="K5" s="203"/>
      <c r="L5" s="203">
        <v>15</v>
      </c>
      <c r="M5" s="203"/>
      <c r="N5" s="203">
        <v>20</v>
      </c>
      <c r="O5" s="203"/>
      <c r="P5" s="203">
        <v>15</v>
      </c>
      <c r="Q5" s="203"/>
      <c r="R5" s="203">
        <v>15</v>
      </c>
      <c r="S5" s="203"/>
      <c r="T5" s="203">
        <v>15</v>
      </c>
      <c r="U5" s="203"/>
      <c r="V5" s="203">
        <v>15</v>
      </c>
      <c r="W5" s="203"/>
      <c r="X5" s="203">
        <v>15</v>
      </c>
      <c r="Y5" s="203"/>
      <c r="Z5" s="203">
        <v>15</v>
      </c>
      <c r="AA5" s="203"/>
      <c r="AB5" s="203">
        <v>15</v>
      </c>
      <c r="AC5" s="203"/>
      <c r="AD5" s="203">
        <v>15</v>
      </c>
      <c r="AE5" s="203"/>
      <c r="AF5" s="203">
        <v>15</v>
      </c>
      <c r="AG5" s="203"/>
      <c r="AH5" s="203">
        <v>15</v>
      </c>
      <c r="AI5" s="203"/>
      <c r="AJ5" s="203">
        <v>15</v>
      </c>
      <c r="AK5" s="203"/>
      <c r="AL5" s="203">
        <v>15</v>
      </c>
      <c r="AM5" s="203"/>
      <c r="AN5" s="203">
        <v>20</v>
      </c>
      <c r="AO5" s="203"/>
      <c r="AP5" s="203">
        <v>15</v>
      </c>
      <c r="AQ5" s="203"/>
      <c r="AR5" s="203">
        <v>15</v>
      </c>
      <c r="AS5" s="203"/>
      <c r="AT5" s="203">
        <v>15</v>
      </c>
      <c r="AU5" s="203"/>
      <c r="AV5" s="203">
        <v>15</v>
      </c>
      <c r="AW5" s="203"/>
      <c r="AX5" s="203">
        <v>15</v>
      </c>
      <c r="AY5" s="203"/>
      <c r="AZ5" s="203">
        <v>15</v>
      </c>
      <c r="BA5" s="203"/>
      <c r="BB5" s="203">
        <v>20</v>
      </c>
      <c r="BC5" s="203"/>
      <c r="BD5" s="203">
        <v>25</v>
      </c>
      <c r="BE5" s="203"/>
      <c r="BF5" s="203">
        <v>15</v>
      </c>
      <c r="BG5" s="203"/>
      <c r="BH5" s="203">
        <v>15</v>
      </c>
      <c r="BI5" s="203"/>
      <c r="BJ5" s="203">
        <v>15</v>
      </c>
      <c r="BK5" s="203"/>
      <c r="BL5" s="203">
        <v>15</v>
      </c>
      <c r="BM5" s="203"/>
      <c r="BN5" s="203">
        <v>15</v>
      </c>
      <c r="BO5" s="203"/>
      <c r="BP5" s="203">
        <v>15</v>
      </c>
      <c r="BQ5" s="203"/>
      <c r="BR5" s="203">
        <v>15</v>
      </c>
      <c r="BS5" s="203"/>
      <c r="BT5" s="203">
        <v>15</v>
      </c>
      <c r="BU5" s="203"/>
      <c r="BV5" s="203">
        <v>15</v>
      </c>
      <c r="BW5" s="203"/>
      <c r="BX5" s="203">
        <v>20</v>
      </c>
      <c r="BY5" s="203"/>
      <c r="BZ5" s="203">
        <v>15</v>
      </c>
      <c r="CA5" s="203"/>
      <c r="CB5" s="203">
        <v>20</v>
      </c>
      <c r="CC5" s="203"/>
      <c r="CD5" s="203">
        <v>15</v>
      </c>
      <c r="CE5" s="203"/>
      <c r="CF5" s="203">
        <v>15</v>
      </c>
      <c r="CG5" s="203"/>
      <c r="CH5" s="203">
        <v>15</v>
      </c>
      <c r="CI5" s="203"/>
      <c r="CJ5" s="203">
        <v>15</v>
      </c>
      <c r="CK5" s="203"/>
      <c r="CL5" s="203">
        <v>15</v>
      </c>
      <c r="CM5" s="203"/>
    </row>
    <row r="6" spans="1:91" x14ac:dyDescent="0.25">
      <c r="A6" s="43" t="s">
        <v>61</v>
      </c>
      <c r="B6" s="204"/>
      <c r="C6" s="205"/>
      <c r="D6" s="204"/>
      <c r="E6" s="205"/>
      <c r="F6" s="204"/>
      <c r="G6" s="205"/>
      <c r="H6" s="204"/>
      <c r="I6" s="205"/>
      <c r="J6" s="204"/>
      <c r="K6" s="205"/>
      <c r="L6" s="204"/>
      <c r="M6" s="205"/>
      <c r="N6" s="204"/>
      <c r="O6" s="205"/>
      <c r="P6" s="204"/>
      <c r="Q6" s="205"/>
      <c r="R6" s="204"/>
      <c r="S6" s="205"/>
      <c r="T6" s="204"/>
      <c r="U6" s="205"/>
      <c r="V6" s="204"/>
      <c r="W6" s="205"/>
      <c r="X6" s="204"/>
      <c r="Y6" s="205"/>
      <c r="Z6" s="204"/>
      <c r="AA6" s="205"/>
      <c r="AB6" s="204"/>
      <c r="AC6" s="205"/>
      <c r="AD6" s="204"/>
      <c r="AE6" s="205"/>
      <c r="AF6" s="204"/>
      <c r="AG6" s="205"/>
      <c r="AH6" s="204"/>
      <c r="AI6" s="205"/>
      <c r="AJ6" s="204"/>
      <c r="AK6" s="205"/>
      <c r="AL6" s="204"/>
      <c r="AM6" s="205"/>
      <c r="AN6" s="204"/>
      <c r="AO6" s="205"/>
      <c r="AP6" s="204"/>
      <c r="AQ6" s="205"/>
      <c r="AR6" s="204"/>
      <c r="AS6" s="205"/>
      <c r="AT6" s="204"/>
      <c r="AU6" s="205"/>
      <c r="AV6" s="204"/>
      <c r="AW6" s="205"/>
      <c r="AX6" s="204"/>
      <c r="AY6" s="205"/>
      <c r="AZ6" s="204"/>
      <c r="BA6" s="205"/>
      <c r="BB6" s="204"/>
      <c r="BC6" s="205"/>
      <c r="BD6" s="204"/>
      <c r="BE6" s="205"/>
      <c r="BF6" s="204"/>
      <c r="BG6" s="205"/>
      <c r="BH6" s="204"/>
      <c r="BI6" s="205"/>
      <c r="BJ6" s="204"/>
      <c r="BK6" s="205"/>
      <c r="BL6" s="204"/>
      <c r="BM6" s="205"/>
      <c r="BN6" s="204"/>
      <c r="BO6" s="205"/>
      <c r="BP6" s="204"/>
      <c r="BQ6" s="205"/>
      <c r="BR6" s="204"/>
      <c r="BS6" s="205"/>
      <c r="BT6" s="204"/>
      <c r="BU6" s="205"/>
      <c r="BV6" s="204"/>
      <c r="BW6" s="205"/>
      <c r="BX6" s="204"/>
      <c r="BY6" s="205"/>
      <c r="BZ6" s="204"/>
      <c r="CA6" s="205"/>
      <c r="CB6" s="204"/>
      <c r="CC6" s="205"/>
      <c r="CD6" s="204"/>
      <c r="CE6" s="205"/>
      <c r="CF6" s="204"/>
      <c r="CG6" s="205"/>
      <c r="CH6" s="204"/>
      <c r="CI6" s="205"/>
      <c r="CJ6" s="204"/>
      <c r="CK6" s="205"/>
      <c r="CL6" s="204"/>
      <c r="CM6" s="205"/>
    </row>
    <row r="7" spans="1:91" x14ac:dyDescent="0.25">
      <c r="A7" s="44" t="s">
        <v>62</v>
      </c>
      <c r="B7" s="206" t="s">
        <v>63</v>
      </c>
      <c r="C7" s="206"/>
      <c r="D7" s="206" t="s">
        <v>63</v>
      </c>
      <c r="E7" s="206"/>
      <c r="F7" s="206" t="s">
        <v>63</v>
      </c>
      <c r="G7" s="206"/>
      <c r="H7" s="206" t="s">
        <v>63</v>
      </c>
      <c r="I7" s="206"/>
      <c r="J7" s="206" t="s">
        <v>63</v>
      </c>
      <c r="K7" s="206"/>
      <c r="L7" s="206" t="s">
        <v>63</v>
      </c>
      <c r="M7" s="206"/>
      <c r="N7" s="206" t="s">
        <v>63</v>
      </c>
      <c r="O7" s="206"/>
      <c r="P7" s="206" t="s">
        <v>63</v>
      </c>
      <c r="Q7" s="206"/>
      <c r="R7" s="206" t="s">
        <v>63</v>
      </c>
      <c r="S7" s="206"/>
      <c r="T7" s="206" t="s">
        <v>63</v>
      </c>
      <c r="U7" s="206"/>
      <c r="V7" s="206" t="s">
        <v>63</v>
      </c>
      <c r="W7" s="206"/>
      <c r="X7" s="206" t="s">
        <v>63</v>
      </c>
      <c r="Y7" s="206"/>
      <c r="Z7" s="206" t="s">
        <v>63</v>
      </c>
      <c r="AA7" s="206"/>
      <c r="AB7" s="206" t="s">
        <v>63</v>
      </c>
      <c r="AC7" s="206"/>
      <c r="AD7" s="206" t="s">
        <v>63</v>
      </c>
      <c r="AE7" s="206"/>
      <c r="AF7" s="206" t="s">
        <v>63</v>
      </c>
      <c r="AG7" s="206"/>
      <c r="AH7" s="206" t="s">
        <v>63</v>
      </c>
      <c r="AI7" s="206"/>
      <c r="AJ7" s="206" t="s">
        <v>63</v>
      </c>
      <c r="AK7" s="206"/>
      <c r="AL7" s="206" t="s">
        <v>63</v>
      </c>
      <c r="AM7" s="206"/>
      <c r="AN7" s="206" t="s">
        <v>63</v>
      </c>
      <c r="AO7" s="206"/>
      <c r="AP7" s="206" t="s">
        <v>63</v>
      </c>
      <c r="AQ7" s="206"/>
      <c r="AR7" s="206" t="s">
        <v>63</v>
      </c>
      <c r="AS7" s="206"/>
      <c r="AT7" s="206" t="s">
        <v>63</v>
      </c>
      <c r="AU7" s="206"/>
      <c r="AV7" s="206" t="s">
        <v>63</v>
      </c>
      <c r="AW7" s="206"/>
      <c r="AX7" s="206" t="s">
        <v>63</v>
      </c>
      <c r="AY7" s="206"/>
      <c r="AZ7" s="206" t="s">
        <v>63</v>
      </c>
      <c r="BA7" s="206"/>
      <c r="BB7" s="206" t="s">
        <v>63</v>
      </c>
      <c r="BC7" s="206"/>
      <c r="BD7" s="206" t="s">
        <v>63</v>
      </c>
      <c r="BE7" s="206"/>
      <c r="BF7" s="206" t="s">
        <v>63</v>
      </c>
      <c r="BG7" s="206"/>
      <c r="BH7" s="206" t="s">
        <v>63</v>
      </c>
      <c r="BI7" s="206"/>
      <c r="BJ7" s="206" t="s">
        <v>63</v>
      </c>
      <c r="BK7" s="206"/>
      <c r="BL7" s="206" t="s">
        <v>63</v>
      </c>
      <c r="BM7" s="206"/>
      <c r="BN7" s="206" t="s">
        <v>63</v>
      </c>
      <c r="BO7" s="206"/>
      <c r="BP7" s="206" t="s">
        <v>63</v>
      </c>
      <c r="BQ7" s="206"/>
      <c r="BR7" s="206" t="s">
        <v>63</v>
      </c>
      <c r="BS7" s="206"/>
      <c r="BT7" s="206" t="s">
        <v>63</v>
      </c>
      <c r="BU7" s="206"/>
      <c r="BV7" s="206" t="s">
        <v>63</v>
      </c>
      <c r="BW7" s="206"/>
      <c r="BX7" s="206" t="s">
        <v>63</v>
      </c>
      <c r="BY7" s="206"/>
      <c r="BZ7" s="206" t="s">
        <v>63</v>
      </c>
      <c r="CA7" s="206"/>
      <c r="CB7" s="206" t="s">
        <v>63</v>
      </c>
      <c r="CC7" s="206"/>
      <c r="CD7" s="206" t="s">
        <v>63</v>
      </c>
      <c r="CE7" s="206"/>
      <c r="CF7" s="206" t="s">
        <v>63</v>
      </c>
      <c r="CG7" s="206"/>
      <c r="CH7" s="206" t="s">
        <v>63</v>
      </c>
      <c r="CI7" s="206"/>
      <c r="CJ7" s="206" t="s">
        <v>63</v>
      </c>
      <c r="CK7" s="206"/>
      <c r="CL7" s="206" t="s">
        <v>63</v>
      </c>
      <c r="CM7" s="206"/>
    </row>
    <row r="8" spans="1:91" x14ac:dyDescent="0.25">
      <c r="A8" s="45" t="s">
        <v>64</v>
      </c>
      <c r="B8" s="207">
        <f>SUM(B9:C12)</f>
        <v>906.97</v>
      </c>
      <c r="C8" s="207"/>
      <c r="D8" s="207">
        <f t="shared" ref="D8" si="39">SUM(D9:E12)</f>
        <v>544.17999999999995</v>
      </c>
      <c r="E8" s="207"/>
      <c r="F8" s="207">
        <f t="shared" ref="F8" si="40">SUM(F9:G12)</f>
        <v>725.58</v>
      </c>
      <c r="G8" s="207"/>
      <c r="H8" s="207">
        <f t="shared" ref="H8" si="41">SUM(H9:I12)</f>
        <v>544.17999999999995</v>
      </c>
      <c r="I8" s="207"/>
      <c r="J8" s="207">
        <f t="shared" ref="J8" si="42">SUM(J9:K12)</f>
        <v>544.17999999999995</v>
      </c>
      <c r="K8" s="207"/>
      <c r="L8" s="207">
        <f t="shared" ref="L8" si="43">SUM(L9:M12)</f>
        <v>544.17999999999995</v>
      </c>
      <c r="M8" s="207"/>
      <c r="N8" s="207">
        <f t="shared" ref="N8" si="44">SUM(N9:O12)</f>
        <v>725.58</v>
      </c>
      <c r="O8" s="207"/>
      <c r="P8" s="207">
        <f t="shared" ref="P8" si="45">SUM(P9:Q12)</f>
        <v>544.17999999999995</v>
      </c>
      <c r="Q8" s="207"/>
      <c r="R8" s="207">
        <f t="shared" ref="R8" si="46">SUM(R9:S12)</f>
        <v>544.17999999999995</v>
      </c>
      <c r="S8" s="207"/>
      <c r="T8" s="207">
        <f t="shared" ref="T8" si="47">SUM(T9:U12)</f>
        <v>544.17999999999995</v>
      </c>
      <c r="U8" s="207"/>
      <c r="V8" s="207">
        <f t="shared" ref="V8" si="48">SUM(V9:W12)</f>
        <v>544.17999999999995</v>
      </c>
      <c r="W8" s="207"/>
      <c r="X8" s="207">
        <f t="shared" ref="X8:Z8" si="49">SUM(X9:Y12)</f>
        <v>544.17999999999995</v>
      </c>
      <c r="Y8" s="207"/>
      <c r="Z8" s="207">
        <f t="shared" si="49"/>
        <v>544.17999999999995</v>
      </c>
      <c r="AA8" s="207"/>
      <c r="AB8" s="207">
        <f t="shared" ref="AB8" si="50">SUM(AB9:AC12)</f>
        <v>544.17999999999995</v>
      </c>
      <c r="AC8" s="207"/>
      <c r="AD8" s="207">
        <f t="shared" ref="AD8" si="51">SUM(AD9:AE12)</f>
        <v>544.17999999999995</v>
      </c>
      <c r="AE8" s="207"/>
      <c r="AF8" s="207">
        <f t="shared" ref="AF8" si="52">SUM(AF9:AG12)</f>
        <v>544.17999999999995</v>
      </c>
      <c r="AG8" s="207"/>
      <c r="AH8" s="207">
        <f t="shared" ref="AH8" si="53">SUM(AH9:AI12)</f>
        <v>544.17999999999995</v>
      </c>
      <c r="AI8" s="207"/>
      <c r="AJ8" s="207">
        <f t="shared" ref="AJ8" si="54">SUM(AJ9:AK12)</f>
        <v>544.17999999999995</v>
      </c>
      <c r="AK8" s="207"/>
      <c r="AL8" s="207">
        <f t="shared" ref="AL8" si="55">SUM(AL9:AM12)</f>
        <v>544.17999999999995</v>
      </c>
      <c r="AM8" s="207"/>
      <c r="AN8" s="207">
        <f t="shared" ref="AN8" si="56">SUM(AN9:AO12)</f>
        <v>725.58</v>
      </c>
      <c r="AO8" s="207"/>
      <c r="AP8" s="207">
        <f t="shared" ref="AP8" si="57">SUM(AP9:AQ12)</f>
        <v>544.17999999999995</v>
      </c>
      <c r="AQ8" s="207"/>
      <c r="AR8" s="207">
        <f t="shared" ref="AR8" si="58">SUM(AR9:AS12)</f>
        <v>544.17999999999995</v>
      </c>
      <c r="AS8" s="207"/>
      <c r="AT8" s="207">
        <f t="shared" ref="AT8" si="59">SUM(AT9:AU12)</f>
        <v>544.17999999999995</v>
      </c>
      <c r="AU8" s="207"/>
      <c r="AV8" s="207">
        <f t="shared" ref="AV8" si="60">SUM(AV9:AW12)</f>
        <v>544.17999999999995</v>
      </c>
      <c r="AW8" s="207"/>
      <c r="AX8" s="207">
        <f t="shared" ref="AX8" si="61">SUM(AX9:AY12)</f>
        <v>544.17999999999995</v>
      </c>
      <c r="AY8" s="207"/>
      <c r="AZ8" s="207">
        <f t="shared" ref="AZ8" si="62">SUM(AZ9:BA12)</f>
        <v>544.17999999999995</v>
      </c>
      <c r="BA8" s="207"/>
      <c r="BB8" s="207">
        <f t="shared" ref="BB8" si="63">SUM(BB9:BC12)</f>
        <v>725.58</v>
      </c>
      <c r="BC8" s="207"/>
      <c r="BD8" s="207">
        <f t="shared" ref="BD8" si="64">SUM(BD9:BE12)</f>
        <v>906.97</v>
      </c>
      <c r="BE8" s="207"/>
      <c r="BF8" s="207">
        <f t="shared" ref="BF8" si="65">SUM(BF9:BG12)</f>
        <v>544.17999999999995</v>
      </c>
      <c r="BG8" s="207"/>
      <c r="BH8" s="207">
        <f t="shared" ref="BH8" si="66">SUM(BH9:BI12)</f>
        <v>544.17999999999995</v>
      </c>
      <c r="BI8" s="207"/>
      <c r="BJ8" s="207">
        <f t="shared" ref="BJ8" si="67">SUM(BJ9:BK12)</f>
        <v>544.17999999999995</v>
      </c>
      <c r="BK8" s="207"/>
      <c r="BL8" s="207">
        <f t="shared" ref="BL8" si="68">SUM(BL9:BM12)</f>
        <v>544.17999999999995</v>
      </c>
      <c r="BM8" s="207"/>
      <c r="BN8" s="207">
        <f t="shared" ref="BN8" si="69">SUM(BN9:BO12)</f>
        <v>544.17999999999995</v>
      </c>
      <c r="BO8" s="207"/>
      <c r="BP8" s="207">
        <f t="shared" ref="BP8" si="70">SUM(BP9:BQ12)</f>
        <v>544.17999999999995</v>
      </c>
      <c r="BQ8" s="207"/>
      <c r="BR8" s="207">
        <f t="shared" ref="BR8" si="71">SUM(BR9:BS12)</f>
        <v>544.17999999999995</v>
      </c>
      <c r="BS8" s="207"/>
      <c r="BT8" s="207">
        <f t="shared" ref="BT8" si="72">SUM(BT9:BU12)</f>
        <v>544.17999999999995</v>
      </c>
      <c r="BU8" s="207"/>
      <c r="BV8" s="207">
        <f t="shared" ref="BV8" si="73">SUM(BV9:BW12)</f>
        <v>544.17999999999995</v>
      </c>
      <c r="BW8" s="207"/>
      <c r="BX8" s="207">
        <f t="shared" ref="BX8" si="74">SUM(BX9:BY12)</f>
        <v>725.58</v>
      </c>
      <c r="BY8" s="207"/>
      <c r="BZ8" s="207">
        <f t="shared" ref="BZ8" si="75">SUM(BZ9:CA12)</f>
        <v>544.17999999999995</v>
      </c>
      <c r="CA8" s="207"/>
      <c r="CB8" s="207">
        <f t="shared" ref="CB8" si="76">SUM(CB9:CC12)</f>
        <v>725.58</v>
      </c>
      <c r="CC8" s="207"/>
      <c r="CD8" s="207">
        <f t="shared" ref="CD8" si="77">SUM(CD9:CE12)</f>
        <v>544.17999999999995</v>
      </c>
      <c r="CE8" s="207"/>
      <c r="CF8" s="207">
        <f t="shared" ref="CF8:CH8" si="78">SUM(CF9:CG12)</f>
        <v>544.17999999999995</v>
      </c>
      <c r="CG8" s="207"/>
      <c r="CH8" s="207">
        <f t="shared" si="78"/>
        <v>544.17999999999995</v>
      </c>
      <c r="CI8" s="207"/>
      <c r="CJ8" s="207">
        <f t="shared" ref="CJ8" si="79">SUM(CJ9:CK12)</f>
        <v>544.17999999999995</v>
      </c>
      <c r="CK8" s="207"/>
      <c r="CL8" s="207">
        <f t="shared" ref="CL8" si="80">SUM(CL9:CM12)</f>
        <v>544.17999999999995</v>
      </c>
      <c r="CM8" s="207"/>
    </row>
    <row r="9" spans="1:91" x14ac:dyDescent="0.25">
      <c r="A9" s="65" t="s">
        <v>65</v>
      </c>
      <c r="B9" s="208">
        <f>ROUND(B1/44*B5,2)</f>
        <v>906.97</v>
      </c>
      <c r="C9" s="208"/>
      <c r="D9" s="208">
        <f t="shared" ref="D9" si="81">ROUND(D1/44*D5,2)</f>
        <v>544.17999999999995</v>
      </c>
      <c r="E9" s="208"/>
      <c r="F9" s="208">
        <f t="shared" ref="F9" si="82">ROUND(F1/44*F5,2)</f>
        <v>725.58</v>
      </c>
      <c r="G9" s="208"/>
      <c r="H9" s="208">
        <f t="shared" ref="H9" si="83">ROUND(H1/44*H5,2)</f>
        <v>544.17999999999995</v>
      </c>
      <c r="I9" s="208"/>
      <c r="J9" s="208">
        <f t="shared" ref="J9" si="84">ROUND(J1/44*J5,2)</f>
        <v>544.17999999999995</v>
      </c>
      <c r="K9" s="208"/>
      <c r="L9" s="208">
        <f t="shared" ref="L9" si="85">ROUND(L1/44*L5,2)</f>
        <v>544.17999999999995</v>
      </c>
      <c r="M9" s="208"/>
      <c r="N9" s="208">
        <f t="shared" ref="N9" si="86">ROUND(N1/44*N5,2)</f>
        <v>725.58</v>
      </c>
      <c r="O9" s="208"/>
      <c r="P9" s="208">
        <f t="shared" ref="P9" si="87">ROUND(P1/44*P5,2)</f>
        <v>544.17999999999995</v>
      </c>
      <c r="Q9" s="208"/>
      <c r="R9" s="208">
        <f t="shared" ref="R9" si="88">ROUND(R1/44*R5,2)</f>
        <v>544.17999999999995</v>
      </c>
      <c r="S9" s="208"/>
      <c r="T9" s="208">
        <f t="shared" ref="T9" si="89">ROUND(T1/44*T5,2)</f>
        <v>544.17999999999995</v>
      </c>
      <c r="U9" s="208"/>
      <c r="V9" s="208">
        <f>ROUND(V1/44*V5,2)</f>
        <v>544.17999999999995</v>
      </c>
      <c r="W9" s="208"/>
      <c r="X9" s="208">
        <f t="shared" ref="X9:Z9" si="90">ROUND(X1/44*X5,2)</f>
        <v>544.17999999999995</v>
      </c>
      <c r="Y9" s="208"/>
      <c r="Z9" s="208">
        <f t="shared" si="90"/>
        <v>544.17999999999995</v>
      </c>
      <c r="AA9" s="208"/>
      <c r="AB9" s="208">
        <f t="shared" ref="AB9" si="91">ROUND(AB1/44*AB5,2)</f>
        <v>544.17999999999995</v>
      </c>
      <c r="AC9" s="208"/>
      <c r="AD9" s="208">
        <f t="shared" ref="AD9" si="92">ROUND(AD1/44*AD5,2)</f>
        <v>544.17999999999995</v>
      </c>
      <c r="AE9" s="208"/>
      <c r="AF9" s="208">
        <f t="shared" ref="AF9" si="93">ROUND(AF1/44*AF5,2)</f>
        <v>544.17999999999995</v>
      </c>
      <c r="AG9" s="208"/>
      <c r="AH9" s="208">
        <f t="shared" ref="AH9" si="94">ROUND(AH1/44*AH5,2)</f>
        <v>544.17999999999995</v>
      </c>
      <c r="AI9" s="208"/>
      <c r="AJ9" s="208">
        <f t="shared" ref="AJ9" si="95">ROUND(AJ1/44*AJ5,2)</f>
        <v>544.17999999999995</v>
      </c>
      <c r="AK9" s="208"/>
      <c r="AL9" s="208">
        <f t="shared" ref="AL9" si="96">ROUND(AL1/44*AL5,2)</f>
        <v>544.17999999999995</v>
      </c>
      <c r="AM9" s="208"/>
      <c r="AN9" s="208">
        <f t="shared" ref="AN9" si="97">ROUND(AN1/44*AN5,2)</f>
        <v>725.58</v>
      </c>
      <c r="AO9" s="208"/>
      <c r="AP9" s="208">
        <f t="shared" ref="AP9" si="98">ROUND(AP1/44*AP5,2)</f>
        <v>544.17999999999995</v>
      </c>
      <c r="AQ9" s="208"/>
      <c r="AR9" s="208">
        <f t="shared" ref="AR9" si="99">ROUND(AR1/44*AR5,2)</f>
        <v>544.17999999999995</v>
      </c>
      <c r="AS9" s="208"/>
      <c r="AT9" s="208">
        <f t="shared" ref="AT9" si="100">ROUND(AT1/44*AT5,2)</f>
        <v>544.17999999999995</v>
      </c>
      <c r="AU9" s="208"/>
      <c r="AV9" s="208">
        <f t="shared" ref="AV9" si="101">ROUND(AV1/44*AV5,2)</f>
        <v>544.17999999999995</v>
      </c>
      <c r="AW9" s="208"/>
      <c r="AX9" s="208">
        <f t="shared" ref="AX9" si="102">ROUND(AX1/44*AX5,2)</f>
        <v>544.17999999999995</v>
      </c>
      <c r="AY9" s="208"/>
      <c r="AZ9" s="208">
        <f t="shared" ref="AZ9" si="103">ROUND(AZ1/44*AZ5,2)</f>
        <v>544.17999999999995</v>
      </c>
      <c r="BA9" s="208"/>
      <c r="BB9" s="208">
        <f t="shared" ref="BB9" si="104">ROUND(BB1/44*BB5,2)</f>
        <v>725.58</v>
      </c>
      <c r="BC9" s="208"/>
      <c r="BD9" s="208">
        <f t="shared" ref="BD9" si="105">ROUND(BD1/44*BD5,2)</f>
        <v>906.97</v>
      </c>
      <c r="BE9" s="208"/>
      <c r="BF9" s="208">
        <f t="shared" ref="BF9" si="106">ROUND(BF1/44*BF5,2)</f>
        <v>544.17999999999995</v>
      </c>
      <c r="BG9" s="208"/>
      <c r="BH9" s="208">
        <f t="shared" ref="BH9" si="107">ROUND(BH1/44*BH5,2)</f>
        <v>544.17999999999995</v>
      </c>
      <c r="BI9" s="208"/>
      <c r="BJ9" s="208">
        <f t="shared" ref="BJ9" si="108">ROUND(BJ1/44*BJ5,2)</f>
        <v>544.17999999999995</v>
      </c>
      <c r="BK9" s="208"/>
      <c r="BL9" s="208">
        <f t="shared" ref="BL9" si="109">ROUND(BL1/44*BL5,2)</f>
        <v>544.17999999999995</v>
      </c>
      <c r="BM9" s="208"/>
      <c r="BN9" s="208">
        <f t="shared" ref="BN9" si="110">ROUND(BN1/44*BN5,2)</f>
        <v>544.17999999999995</v>
      </c>
      <c r="BO9" s="208"/>
      <c r="BP9" s="208">
        <f t="shared" ref="BP9" si="111">ROUND(BP1/44*BP5,2)</f>
        <v>544.17999999999995</v>
      </c>
      <c r="BQ9" s="208"/>
      <c r="BR9" s="208">
        <f t="shared" ref="BR9" si="112">ROUND(BR1/44*BR5,2)</f>
        <v>544.17999999999995</v>
      </c>
      <c r="BS9" s="208"/>
      <c r="BT9" s="208">
        <f t="shared" ref="BT9" si="113">ROUND(BT1/44*BT5,2)</f>
        <v>544.17999999999995</v>
      </c>
      <c r="BU9" s="208"/>
      <c r="BV9" s="208">
        <f t="shared" ref="BV9" si="114">ROUND(BV1/44*BV5,2)</f>
        <v>544.17999999999995</v>
      </c>
      <c r="BW9" s="208"/>
      <c r="BX9" s="208">
        <f t="shared" ref="BX9" si="115">ROUND(BX1/44*BX5,2)</f>
        <v>725.58</v>
      </c>
      <c r="BY9" s="208"/>
      <c r="BZ9" s="208">
        <f t="shared" ref="BZ9" si="116">ROUND(BZ1/44*BZ5,2)</f>
        <v>544.17999999999995</v>
      </c>
      <c r="CA9" s="208"/>
      <c r="CB9" s="208">
        <f t="shared" ref="CB9" si="117">ROUND(CB1/44*CB5,2)</f>
        <v>725.58</v>
      </c>
      <c r="CC9" s="208"/>
      <c r="CD9" s="208">
        <f t="shared" ref="CD9" si="118">ROUND(CD1/44*CD5,2)</f>
        <v>544.17999999999995</v>
      </c>
      <c r="CE9" s="208"/>
      <c r="CF9" s="208">
        <f t="shared" ref="CF9:CH9" si="119">ROUND(CF1/44*CF5,2)</f>
        <v>544.17999999999995</v>
      </c>
      <c r="CG9" s="208"/>
      <c r="CH9" s="208">
        <f t="shared" si="119"/>
        <v>544.17999999999995</v>
      </c>
      <c r="CI9" s="208"/>
      <c r="CJ9" s="208">
        <f t="shared" ref="CJ9" si="120">ROUND(CJ1/44*CJ5,2)</f>
        <v>544.17999999999995</v>
      </c>
      <c r="CK9" s="208"/>
      <c r="CL9" s="208">
        <f t="shared" ref="CL9" si="121">ROUND(CL1/44*CL5,2)</f>
        <v>544.17999999999995</v>
      </c>
      <c r="CM9" s="208"/>
    </row>
    <row r="10" spans="1:91" ht="38.25" x14ac:dyDescent="0.25">
      <c r="A10" s="65" t="s">
        <v>66</v>
      </c>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8"/>
      <c r="AF10" s="208"/>
      <c r="AG10" s="208"/>
      <c r="AH10" s="208"/>
      <c r="AI10" s="208"/>
      <c r="AJ10" s="208"/>
      <c r="AK10" s="208"/>
      <c r="AL10" s="208"/>
      <c r="AM10" s="208"/>
      <c r="AN10" s="208"/>
      <c r="AO10" s="208"/>
      <c r="AP10" s="208"/>
      <c r="AQ10" s="208"/>
      <c r="AR10" s="208"/>
      <c r="AS10" s="208"/>
      <c r="AT10" s="208"/>
      <c r="AU10" s="208"/>
      <c r="AV10" s="208"/>
      <c r="AW10" s="208"/>
      <c r="AX10" s="208"/>
      <c r="AY10" s="208"/>
      <c r="AZ10" s="208"/>
      <c r="BA10" s="208"/>
      <c r="BB10" s="208"/>
      <c r="BC10" s="208"/>
      <c r="BD10" s="208"/>
      <c r="BE10" s="208"/>
      <c r="BF10" s="208"/>
      <c r="BG10" s="208"/>
      <c r="BH10" s="208"/>
      <c r="BI10" s="208"/>
      <c r="BJ10" s="208"/>
      <c r="BK10" s="208"/>
      <c r="BL10" s="208"/>
      <c r="BM10" s="208"/>
      <c r="BN10" s="208"/>
      <c r="BO10" s="208"/>
      <c r="BP10" s="208"/>
      <c r="BQ10" s="208"/>
      <c r="BR10" s="208"/>
      <c r="BS10" s="208"/>
      <c r="BT10" s="208"/>
      <c r="BU10" s="208"/>
      <c r="BV10" s="208"/>
      <c r="BW10" s="208"/>
      <c r="BX10" s="208"/>
      <c r="BY10" s="208"/>
      <c r="BZ10" s="208"/>
      <c r="CA10" s="208"/>
      <c r="CB10" s="208"/>
      <c r="CC10" s="208"/>
      <c r="CD10" s="208"/>
      <c r="CE10" s="208"/>
      <c r="CF10" s="208"/>
      <c r="CG10" s="208"/>
      <c r="CH10" s="208"/>
      <c r="CI10" s="208"/>
      <c r="CJ10" s="208"/>
      <c r="CK10" s="208"/>
      <c r="CL10" s="208"/>
      <c r="CM10" s="208"/>
    </row>
    <row r="11" spans="1:91" x14ac:dyDescent="0.25">
      <c r="A11" s="65" t="s">
        <v>67</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c r="AQ11" s="208"/>
      <c r="AR11" s="208"/>
      <c r="AS11" s="208"/>
      <c r="AT11" s="208"/>
      <c r="AU11" s="208"/>
      <c r="AV11" s="208"/>
      <c r="AW11" s="208"/>
      <c r="AX11" s="208"/>
      <c r="AY11" s="208"/>
      <c r="AZ11" s="208"/>
      <c r="BA11" s="208"/>
      <c r="BB11" s="208"/>
      <c r="BC11" s="208"/>
      <c r="BD11" s="208"/>
      <c r="BE11" s="208"/>
      <c r="BF11" s="208"/>
      <c r="BG11" s="208"/>
      <c r="BH11" s="208"/>
      <c r="BI11" s="208"/>
      <c r="BJ11" s="208"/>
      <c r="BK11" s="208"/>
      <c r="BL11" s="208"/>
      <c r="BM11" s="208"/>
      <c r="BN11" s="208"/>
      <c r="BO11" s="208"/>
      <c r="BP11" s="208"/>
      <c r="BQ11" s="208"/>
      <c r="BR11" s="208"/>
      <c r="BS11" s="208"/>
      <c r="BT11" s="208"/>
      <c r="BU11" s="208"/>
      <c r="BV11" s="208"/>
      <c r="BW11" s="208"/>
      <c r="BX11" s="208"/>
      <c r="BY11" s="208"/>
      <c r="BZ11" s="208"/>
      <c r="CA11" s="208"/>
      <c r="CB11" s="208"/>
      <c r="CC11" s="208"/>
      <c r="CD11" s="208"/>
      <c r="CE11" s="208"/>
      <c r="CF11" s="208"/>
      <c r="CG11" s="208"/>
      <c r="CH11" s="208"/>
      <c r="CI11" s="208"/>
      <c r="CJ11" s="208"/>
      <c r="CK11" s="208"/>
      <c r="CL11" s="208"/>
      <c r="CM11" s="208"/>
    </row>
    <row r="12" spans="1:91" x14ac:dyDescent="0.25">
      <c r="A12" s="65" t="s">
        <v>68</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c r="AS12" s="208"/>
      <c r="AT12" s="208"/>
      <c r="AU12" s="208"/>
      <c r="AV12" s="208"/>
      <c r="AW12" s="208"/>
      <c r="AX12" s="208"/>
      <c r="AY12" s="208"/>
      <c r="AZ12" s="208"/>
      <c r="BA12" s="208"/>
      <c r="BB12" s="208"/>
      <c r="BC12" s="208"/>
      <c r="BD12" s="208"/>
      <c r="BE12" s="208"/>
      <c r="BF12" s="208"/>
      <c r="BG12" s="208"/>
      <c r="BH12" s="208"/>
      <c r="BI12" s="208"/>
      <c r="BJ12" s="208"/>
      <c r="BK12" s="208"/>
      <c r="BL12" s="208"/>
      <c r="BM12" s="208"/>
      <c r="BN12" s="208"/>
      <c r="BO12" s="208"/>
      <c r="BP12" s="208"/>
      <c r="BQ12" s="208"/>
      <c r="BR12" s="208"/>
      <c r="BS12" s="208"/>
      <c r="BT12" s="208"/>
      <c r="BU12" s="208"/>
      <c r="BV12" s="208"/>
      <c r="BW12" s="208"/>
      <c r="BX12" s="208"/>
      <c r="BY12" s="208"/>
      <c r="BZ12" s="208"/>
      <c r="CA12" s="208"/>
      <c r="CB12" s="208"/>
      <c r="CC12" s="208"/>
      <c r="CD12" s="208"/>
      <c r="CE12" s="208"/>
      <c r="CF12" s="208"/>
      <c r="CG12" s="208"/>
      <c r="CH12" s="208"/>
      <c r="CI12" s="208"/>
      <c r="CJ12" s="208"/>
      <c r="CK12" s="208"/>
      <c r="CL12" s="208"/>
      <c r="CM12" s="208"/>
    </row>
    <row r="13" spans="1:91" x14ac:dyDescent="0.25">
      <c r="A13" s="46"/>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c r="AY13" s="209"/>
      <c r="AZ13" s="209"/>
      <c r="BA13" s="209"/>
      <c r="BB13" s="209"/>
      <c r="BC13" s="209"/>
      <c r="BD13" s="209"/>
      <c r="BE13" s="209"/>
      <c r="BF13" s="209"/>
      <c r="BG13" s="209"/>
      <c r="BH13" s="209"/>
      <c r="BI13" s="209"/>
      <c r="BJ13" s="209"/>
      <c r="BK13" s="209"/>
      <c r="BL13" s="209"/>
      <c r="BM13" s="209"/>
      <c r="BN13" s="209"/>
      <c r="BO13" s="209"/>
      <c r="BP13" s="209"/>
      <c r="BQ13" s="209"/>
      <c r="BR13" s="209"/>
      <c r="BS13" s="209"/>
      <c r="BT13" s="209"/>
      <c r="BU13" s="209"/>
      <c r="BV13" s="209"/>
      <c r="BW13" s="209"/>
      <c r="BX13" s="209"/>
      <c r="BY13" s="209"/>
      <c r="BZ13" s="209"/>
      <c r="CA13" s="209"/>
      <c r="CB13" s="209"/>
      <c r="CC13" s="209"/>
      <c r="CD13" s="209"/>
      <c r="CE13" s="209"/>
      <c r="CF13" s="209"/>
      <c r="CG13" s="209"/>
      <c r="CH13" s="209"/>
      <c r="CI13" s="209"/>
      <c r="CJ13" s="209"/>
      <c r="CK13" s="209"/>
      <c r="CL13" s="209"/>
      <c r="CM13" s="209"/>
    </row>
    <row r="14" spans="1:91" ht="25.5" x14ac:dyDescent="0.25">
      <c r="A14" s="47" t="s">
        <v>69</v>
      </c>
      <c r="B14" s="210"/>
      <c r="C14" s="211"/>
      <c r="D14" s="210"/>
      <c r="E14" s="211"/>
      <c r="F14" s="210"/>
      <c r="G14" s="211"/>
      <c r="H14" s="210"/>
      <c r="I14" s="211"/>
      <c r="J14" s="210"/>
      <c r="K14" s="211"/>
      <c r="L14" s="210"/>
      <c r="M14" s="211"/>
      <c r="N14" s="210"/>
      <c r="O14" s="211"/>
      <c r="P14" s="210"/>
      <c r="Q14" s="211"/>
      <c r="R14" s="210"/>
      <c r="S14" s="211"/>
      <c r="T14" s="210"/>
      <c r="U14" s="211"/>
      <c r="V14" s="210"/>
      <c r="W14" s="211"/>
      <c r="X14" s="210"/>
      <c r="Y14" s="211"/>
      <c r="Z14" s="210"/>
      <c r="AA14" s="211"/>
      <c r="AB14" s="210"/>
      <c r="AC14" s="211"/>
      <c r="AD14" s="210"/>
      <c r="AE14" s="211"/>
      <c r="AF14" s="210"/>
      <c r="AG14" s="211"/>
      <c r="AH14" s="210"/>
      <c r="AI14" s="211"/>
      <c r="AJ14" s="210"/>
      <c r="AK14" s="211"/>
      <c r="AL14" s="210"/>
      <c r="AM14" s="211"/>
      <c r="AN14" s="210"/>
      <c r="AO14" s="211"/>
      <c r="AP14" s="210"/>
      <c r="AQ14" s="211"/>
      <c r="AR14" s="210"/>
      <c r="AS14" s="211"/>
      <c r="AT14" s="210"/>
      <c r="AU14" s="211"/>
      <c r="AV14" s="210"/>
      <c r="AW14" s="211"/>
      <c r="AX14" s="210"/>
      <c r="AY14" s="211"/>
      <c r="AZ14" s="210"/>
      <c r="BA14" s="211"/>
      <c r="BB14" s="210"/>
      <c r="BC14" s="211"/>
      <c r="BD14" s="210"/>
      <c r="BE14" s="211"/>
      <c r="BF14" s="210"/>
      <c r="BG14" s="211"/>
      <c r="BH14" s="210"/>
      <c r="BI14" s="211"/>
      <c r="BJ14" s="210"/>
      <c r="BK14" s="211"/>
      <c r="BL14" s="210"/>
      <c r="BM14" s="211"/>
      <c r="BN14" s="210"/>
      <c r="BO14" s="211"/>
      <c r="BP14" s="210"/>
      <c r="BQ14" s="211"/>
      <c r="BR14" s="210"/>
      <c r="BS14" s="211"/>
      <c r="BT14" s="210"/>
      <c r="BU14" s="211"/>
      <c r="BV14" s="210"/>
      <c r="BW14" s="211"/>
      <c r="BX14" s="210"/>
      <c r="BY14" s="211"/>
      <c r="BZ14" s="210"/>
      <c r="CA14" s="211"/>
      <c r="CB14" s="210"/>
      <c r="CC14" s="211"/>
      <c r="CD14" s="210"/>
      <c r="CE14" s="211"/>
      <c r="CF14" s="210"/>
      <c r="CG14" s="211"/>
      <c r="CH14" s="210"/>
      <c r="CI14" s="211"/>
      <c r="CJ14" s="210"/>
      <c r="CK14" s="211"/>
      <c r="CL14" s="210"/>
      <c r="CM14" s="211"/>
    </row>
    <row r="15" spans="1:91" x14ac:dyDescent="0.25">
      <c r="A15" s="42" t="s">
        <v>70</v>
      </c>
      <c r="B15" s="48" t="s">
        <v>71</v>
      </c>
      <c r="C15" s="3" t="s">
        <v>63</v>
      </c>
      <c r="D15" s="48" t="s">
        <v>71</v>
      </c>
      <c r="E15" s="3" t="s">
        <v>63</v>
      </c>
      <c r="F15" s="48" t="s">
        <v>71</v>
      </c>
      <c r="G15" s="3" t="s">
        <v>63</v>
      </c>
      <c r="H15" s="48" t="s">
        <v>71</v>
      </c>
      <c r="I15" s="3" t="s">
        <v>63</v>
      </c>
      <c r="J15" s="48" t="s">
        <v>71</v>
      </c>
      <c r="K15" s="3" t="s">
        <v>63</v>
      </c>
      <c r="L15" s="48" t="s">
        <v>71</v>
      </c>
      <c r="M15" s="3" t="s">
        <v>63</v>
      </c>
      <c r="N15" s="48" t="s">
        <v>71</v>
      </c>
      <c r="O15" s="3" t="s">
        <v>63</v>
      </c>
      <c r="P15" s="48" t="s">
        <v>71</v>
      </c>
      <c r="Q15" s="3" t="s">
        <v>63</v>
      </c>
      <c r="R15" s="48" t="s">
        <v>71</v>
      </c>
      <c r="S15" s="3" t="s">
        <v>63</v>
      </c>
      <c r="T15" s="48" t="s">
        <v>71</v>
      </c>
      <c r="U15" s="3" t="s">
        <v>63</v>
      </c>
      <c r="V15" s="48" t="s">
        <v>71</v>
      </c>
      <c r="W15" s="3" t="s">
        <v>63</v>
      </c>
      <c r="X15" s="48" t="s">
        <v>71</v>
      </c>
      <c r="Y15" s="3" t="s">
        <v>63</v>
      </c>
      <c r="Z15" s="48" t="s">
        <v>71</v>
      </c>
      <c r="AA15" s="3" t="s">
        <v>63</v>
      </c>
      <c r="AB15" s="48" t="s">
        <v>71</v>
      </c>
      <c r="AC15" s="3" t="s">
        <v>63</v>
      </c>
      <c r="AD15" s="48" t="s">
        <v>71</v>
      </c>
      <c r="AE15" s="3" t="s">
        <v>63</v>
      </c>
      <c r="AF15" s="48" t="s">
        <v>71</v>
      </c>
      <c r="AG15" s="3" t="s">
        <v>63</v>
      </c>
      <c r="AH15" s="48" t="s">
        <v>71</v>
      </c>
      <c r="AI15" s="3" t="s">
        <v>63</v>
      </c>
      <c r="AJ15" s="48" t="s">
        <v>71</v>
      </c>
      <c r="AK15" s="3" t="s">
        <v>63</v>
      </c>
      <c r="AL15" s="48" t="s">
        <v>71</v>
      </c>
      <c r="AM15" s="3" t="s">
        <v>63</v>
      </c>
      <c r="AN15" s="48" t="s">
        <v>71</v>
      </c>
      <c r="AO15" s="3" t="s">
        <v>63</v>
      </c>
      <c r="AP15" s="48" t="s">
        <v>71</v>
      </c>
      <c r="AQ15" s="3" t="s">
        <v>63</v>
      </c>
      <c r="AR15" s="48" t="s">
        <v>71</v>
      </c>
      <c r="AS15" s="3" t="s">
        <v>63</v>
      </c>
      <c r="AT15" s="48" t="s">
        <v>71</v>
      </c>
      <c r="AU15" s="3" t="s">
        <v>63</v>
      </c>
      <c r="AV15" s="48" t="s">
        <v>71</v>
      </c>
      <c r="AW15" s="3" t="s">
        <v>63</v>
      </c>
      <c r="AX15" s="48" t="s">
        <v>71</v>
      </c>
      <c r="AY15" s="3" t="s">
        <v>63</v>
      </c>
      <c r="AZ15" s="48" t="s">
        <v>71</v>
      </c>
      <c r="BA15" s="3" t="s">
        <v>63</v>
      </c>
      <c r="BB15" s="48" t="s">
        <v>71</v>
      </c>
      <c r="BC15" s="3" t="s">
        <v>63</v>
      </c>
      <c r="BD15" s="48" t="s">
        <v>71</v>
      </c>
      <c r="BE15" s="3" t="s">
        <v>63</v>
      </c>
      <c r="BF15" s="48" t="s">
        <v>71</v>
      </c>
      <c r="BG15" s="3" t="s">
        <v>63</v>
      </c>
      <c r="BH15" s="48" t="s">
        <v>71</v>
      </c>
      <c r="BI15" s="3" t="s">
        <v>63</v>
      </c>
      <c r="BJ15" s="48" t="s">
        <v>71</v>
      </c>
      <c r="BK15" s="3" t="s">
        <v>63</v>
      </c>
      <c r="BL15" s="48" t="s">
        <v>71</v>
      </c>
      <c r="BM15" s="3" t="s">
        <v>63</v>
      </c>
      <c r="BN15" s="48" t="s">
        <v>71</v>
      </c>
      <c r="BO15" s="3" t="s">
        <v>63</v>
      </c>
      <c r="BP15" s="48" t="s">
        <v>71</v>
      </c>
      <c r="BQ15" s="3" t="s">
        <v>63</v>
      </c>
      <c r="BR15" s="48" t="s">
        <v>71</v>
      </c>
      <c r="BS15" s="3" t="s">
        <v>63</v>
      </c>
      <c r="BT15" s="48" t="s">
        <v>71</v>
      </c>
      <c r="BU15" s="3" t="s">
        <v>63</v>
      </c>
      <c r="BV15" s="48" t="s">
        <v>71</v>
      </c>
      <c r="BW15" s="3" t="s">
        <v>63</v>
      </c>
      <c r="BX15" s="48" t="s">
        <v>71</v>
      </c>
      <c r="BY15" s="3" t="s">
        <v>63</v>
      </c>
      <c r="BZ15" s="48" t="s">
        <v>71</v>
      </c>
      <c r="CA15" s="3" t="s">
        <v>63</v>
      </c>
      <c r="CB15" s="48" t="s">
        <v>71</v>
      </c>
      <c r="CC15" s="3" t="s">
        <v>63</v>
      </c>
      <c r="CD15" s="48" t="s">
        <v>71</v>
      </c>
      <c r="CE15" s="3" t="s">
        <v>63</v>
      </c>
      <c r="CF15" s="48" t="s">
        <v>71</v>
      </c>
      <c r="CG15" s="3" t="s">
        <v>63</v>
      </c>
      <c r="CH15" s="48" t="s">
        <v>71</v>
      </c>
      <c r="CI15" s="3" t="s">
        <v>63</v>
      </c>
      <c r="CJ15" s="48" t="s">
        <v>71</v>
      </c>
      <c r="CK15" s="3" t="s">
        <v>63</v>
      </c>
      <c r="CL15" s="48" t="s">
        <v>71</v>
      </c>
      <c r="CM15" s="3" t="s">
        <v>63</v>
      </c>
    </row>
    <row r="16" spans="1:91" x14ac:dyDescent="0.25">
      <c r="A16" s="46" t="s">
        <v>72</v>
      </c>
      <c r="B16" s="26">
        <v>0.2</v>
      </c>
      <c r="C16" s="13">
        <f>ROUND(B$8*B16,2)</f>
        <v>181.39</v>
      </c>
      <c r="D16" s="28">
        <f t="shared" ref="D16:CL23" si="122">$B16</f>
        <v>0.2</v>
      </c>
      <c r="E16" s="13">
        <f t="shared" ref="E16:E23" si="123">ROUND(D$8*D16,2)</f>
        <v>108.84</v>
      </c>
      <c r="F16" s="28">
        <f t="shared" ref="F16:CD23" si="124">$B16</f>
        <v>0.2</v>
      </c>
      <c r="G16" s="13">
        <f t="shared" ref="G16:G23" si="125">ROUND(F$8*F16,2)</f>
        <v>145.12</v>
      </c>
      <c r="H16" s="28">
        <f t="shared" si="122"/>
        <v>0.2</v>
      </c>
      <c r="I16" s="13">
        <f t="shared" ref="I16:I23" si="126">ROUND(H$8*H16,2)</f>
        <v>108.84</v>
      </c>
      <c r="J16" s="28">
        <f t="shared" si="122"/>
        <v>0.2</v>
      </c>
      <c r="K16" s="13">
        <f t="shared" ref="K16:K23" si="127">ROUND(J$8*J16,2)</f>
        <v>108.84</v>
      </c>
      <c r="L16" s="28">
        <f t="shared" si="122"/>
        <v>0.2</v>
      </c>
      <c r="M16" s="13">
        <f t="shared" ref="M16:M23" si="128">ROUND(L$8*L16,2)</f>
        <v>108.84</v>
      </c>
      <c r="N16" s="28">
        <f t="shared" si="122"/>
        <v>0.2</v>
      </c>
      <c r="O16" s="13">
        <f>ROUND(N$8*N16,2)</f>
        <v>145.12</v>
      </c>
      <c r="P16" s="28">
        <f t="shared" si="122"/>
        <v>0.2</v>
      </c>
      <c r="Q16" s="13">
        <f t="shared" ref="Q16:Q23" si="129">ROUND(P$8*P16,2)</f>
        <v>108.84</v>
      </c>
      <c r="R16" s="28">
        <f t="shared" si="122"/>
        <v>0.2</v>
      </c>
      <c r="S16" s="13">
        <f t="shared" ref="S16:S23" si="130">ROUND(R$8*R16,2)</f>
        <v>108.84</v>
      </c>
      <c r="T16" s="28">
        <f t="shared" si="124"/>
        <v>0.2</v>
      </c>
      <c r="U16" s="13">
        <f t="shared" ref="U16:U23" si="131">ROUND(T$8*T16,2)</f>
        <v>108.84</v>
      </c>
      <c r="V16" s="28">
        <f t="shared" si="124"/>
        <v>0.2</v>
      </c>
      <c r="W16" s="13">
        <f t="shared" ref="W16:W23" si="132">ROUND(V$8*V16,2)</f>
        <v>108.84</v>
      </c>
      <c r="X16" s="28">
        <f t="shared" si="124"/>
        <v>0.2</v>
      </c>
      <c r="Y16" s="13">
        <f t="shared" ref="Y16:Y23" si="133">ROUND(X$8*X16,2)</f>
        <v>108.84</v>
      </c>
      <c r="Z16" s="28">
        <f t="shared" si="124"/>
        <v>0.2</v>
      </c>
      <c r="AA16" s="13">
        <f t="shared" ref="AA16:AA23" si="134">ROUND(Z$8*Z16,2)</f>
        <v>108.84</v>
      </c>
      <c r="AB16" s="28">
        <f t="shared" si="124"/>
        <v>0.2</v>
      </c>
      <c r="AC16" s="13">
        <f t="shared" ref="AC16:AC23" si="135">ROUND(AB$8*AB16,2)</f>
        <v>108.84</v>
      </c>
      <c r="AD16" s="28">
        <f t="shared" si="124"/>
        <v>0.2</v>
      </c>
      <c r="AE16" s="13">
        <f t="shared" ref="AE16:AE23" si="136">ROUND(AD$8*AD16,2)</f>
        <v>108.84</v>
      </c>
      <c r="AF16" s="28">
        <f t="shared" ref="AF16:AF23" si="137">$B16</f>
        <v>0.2</v>
      </c>
      <c r="AG16" s="13">
        <f t="shared" ref="AG16:AG23" si="138">ROUND(AF$8*AF16,2)</f>
        <v>108.84</v>
      </c>
      <c r="AH16" s="28">
        <f t="shared" si="124"/>
        <v>0.2</v>
      </c>
      <c r="AI16" s="13">
        <f t="shared" ref="AI16:AI23" si="139">ROUND(AH$8*AH16,2)</f>
        <v>108.84</v>
      </c>
      <c r="AJ16" s="28">
        <f t="shared" si="124"/>
        <v>0.2</v>
      </c>
      <c r="AK16" s="13">
        <f t="shared" ref="AK16:AK23" si="140">ROUND(AJ$8*AJ16,2)</f>
        <v>108.84</v>
      </c>
      <c r="AL16" s="28">
        <f t="shared" si="124"/>
        <v>0.2</v>
      </c>
      <c r="AM16" s="13">
        <f t="shared" ref="AM16:AM23" si="141">ROUND(AL$8*AL16,2)</f>
        <v>108.84</v>
      </c>
      <c r="AN16" s="28">
        <f t="shared" si="124"/>
        <v>0.2</v>
      </c>
      <c r="AO16" s="13">
        <f t="shared" ref="AO16:AO23" si="142">ROUND(AN$8*AN16,2)</f>
        <v>145.12</v>
      </c>
      <c r="AP16" s="28">
        <f t="shared" si="124"/>
        <v>0.2</v>
      </c>
      <c r="AQ16" s="13">
        <f t="shared" ref="AQ16:AQ23" si="143">ROUND(AP$8*AP16,2)</f>
        <v>108.84</v>
      </c>
      <c r="AR16" s="28">
        <f t="shared" si="124"/>
        <v>0.2</v>
      </c>
      <c r="AS16" s="13">
        <f t="shared" ref="AS16:AS23" si="144">ROUND(AR$8*AR16,2)</f>
        <v>108.84</v>
      </c>
      <c r="AT16" s="28">
        <f t="shared" si="124"/>
        <v>0.2</v>
      </c>
      <c r="AU16" s="13">
        <f t="shared" ref="AU16:AU23" si="145">ROUND(AT$8*AT16,2)</f>
        <v>108.84</v>
      </c>
      <c r="AV16" s="28">
        <f t="shared" si="124"/>
        <v>0.2</v>
      </c>
      <c r="AW16" s="13">
        <f t="shared" ref="AW16:AW23" si="146">ROUND(AV$8*AV16,2)</f>
        <v>108.84</v>
      </c>
      <c r="AX16" s="28">
        <f t="shared" si="124"/>
        <v>0.2</v>
      </c>
      <c r="AY16" s="13">
        <f t="shared" ref="AY16:AY23" si="147">ROUND(AX$8*AX16,2)</f>
        <v>108.84</v>
      </c>
      <c r="AZ16" s="28">
        <f t="shared" si="124"/>
        <v>0.2</v>
      </c>
      <c r="BA16" s="13">
        <f t="shared" ref="BA16:BA23" si="148">ROUND(AZ$8*AZ16,2)</f>
        <v>108.84</v>
      </c>
      <c r="BB16" s="28">
        <f t="shared" si="124"/>
        <v>0.2</v>
      </c>
      <c r="BC16" s="13">
        <f t="shared" ref="BC16:BC23" si="149">ROUND(BB$8*BB16,2)</f>
        <v>145.12</v>
      </c>
      <c r="BD16" s="28">
        <f t="shared" si="124"/>
        <v>0.2</v>
      </c>
      <c r="BE16" s="13">
        <f t="shared" ref="BE16:BE23" si="150">ROUND(BD$8*BD16,2)</f>
        <v>181.39</v>
      </c>
      <c r="BF16" s="28">
        <f t="shared" si="124"/>
        <v>0.2</v>
      </c>
      <c r="BG16" s="13">
        <f t="shared" ref="BG16:BG23" si="151">ROUND(BF$8*BF16,2)</f>
        <v>108.84</v>
      </c>
      <c r="BH16" s="28">
        <f t="shared" si="124"/>
        <v>0.2</v>
      </c>
      <c r="BI16" s="13">
        <f t="shared" ref="BI16:BI23" si="152">ROUND(BH$8*BH16,2)</f>
        <v>108.84</v>
      </c>
      <c r="BJ16" s="28">
        <f t="shared" si="124"/>
        <v>0.2</v>
      </c>
      <c r="BK16" s="13">
        <f t="shared" ref="BK16:BK23" si="153">ROUND(BJ$8*BJ16,2)</f>
        <v>108.84</v>
      </c>
      <c r="BL16" s="28">
        <f t="shared" si="124"/>
        <v>0.2</v>
      </c>
      <c r="BM16" s="13">
        <f t="shared" ref="BM16:BM23" si="154">ROUND(BL$8*BL16,2)</f>
        <v>108.84</v>
      </c>
      <c r="BN16" s="28">
        <f t="shared" si="124"/>
        <v>0.2</v>
      </c>
      <c r="BO16" s="13">
        <f t="shared" ref="BO16:BO23" si="155">ROUND(BN$8*BN16,2)</f>
        <v>108.84</v>
      </c>
      <c r="BP16" s="28">
        <f t="shared" si="124"/>
        <v>0.2</v>
      </c>
      <c r="BQ16" s="13">
        <f t="shared" ref="BQ16:BQ23" si="156">ROUND(BP$8*BP16,2)</f>
        <v>108.84</v>
      </c>
      <c r="BR16" s="28">
        <f t="shared" si="124"/>
        <v>0.2</v>
      </c>
      <c r="BS16" s="13">
        <f t="shared" ref="BS16:BS23" si="157">ROUND(BR$8*BR16,2)</f>
        <v>108.84</v>
      </c>
      <c r="BT16" s="28">
        <f t="shared" si="124"/>
        <v>0.2</v>
      </c>
      <c r="BU16" s="13">
        <f t="shared" ref="BU16:BU23" si="158">ROUND(BT$8*BT16,2)</f>
        <v>108.84</v>
      </c>
      <c r="BV16" s="28">
        <f t="shared" si="124"/>
        <v>0.2</v>
      </c>
      <c r="BW16" s="13">
        <f t="shared" ref="BW16:BW23" si="159">ROUND(BV$8*BV16,2)</f>
        <v>108.84</v>
      </c>
      <c r="BX16" s="28">
        <f t="shared" si="124"/>
        <v>0.2</v>
      </c>
      <c r="BY16" s="13">
        <f t="shared" ref="BY16:BY23" si="160">ROUND(BX$8*BX16,2)</f>
        <v>145.12</v>
      </c>
      <c r="BZ16" s="28">
        <f t="shared" si="124"/>
        <v>0.2</v>
      </c>
      <c r="CA16" s="13">
        <f t="shared" ref="CA16:CA23" si="161">ROUND(BZ$8*BZ16,2)</f>
        <v>108.84</v>
      </c>
      <c r="CB16" s="28">
        <f t="shared" si="124"/>
        <v>0.2</v>
      </c>
      <c r="CC16" s="13">
        <f t="shared" ref="CC16:CC23" si="162">ROUND(CB$8*CB16,2)</f>
        <v>145.12</v>
      </c>
      <c r="CD16" s="28">
        <f t="shared" si="124"/>
        <v>0.2</v>
      </c>
      <c r="CE16" s="13">
        <f t="shared" ref="CE16:CE23" si="163">ROUND(CD$8*CD16,2)</f>
        <v>108.84</v>
      </c>
      <c r="CF16" s="28">
        <f t="shared" si="122"/>
        <v>0.2</v>
      </c>
      <c r="CG16" s="13">
        <f t="shared" ref="CG16:CG23" si="164">ROUND(CF$8*CF16,2)</f>
        <v>108.84</v>
      </c>
      <c r="CH16" s="28">
        <f t="shared" si="122"/>
        <v>0.2</v>
      </c>
      <c r="CI16" s="13">
        <f t="shared" ref="CI16:CI23" si="165">ROUND(CH$8*CH16,2)</f>
        <v>108.84</v>
      </c>
      <c r="CJ16" s="28">
        <f t="shared" si="122"/>
        <v>0.2</v>
      </c>
      <c r="CK16" s="13">
        <f t="shared" ref="CK16:CK23" si="166">ROUND(CJ$8*CJ16,2)</f>
        <v>108.84</v>
      </c>
      <c r="CL16" s="28">
        <f t="shared" si="122"/>
        <v>0.2</v>
      </c>
      <c r="CM16" s="13">
        <f t="shared" ref="CM16:CM23" si="167">ROUND(CL$8*CL16,2)</f>
        <v>108.84</v>
      </c>
    </row>
    <row r="17" spans="1:91" x14ac:dyDescent="0.25">
      <c r="A17" s="46" t="s">
        <v>73</v>
      </c>
      <c r="B17" s="26"/>
      <c r="C17" s="13">
        <f t="shared" ref="C17:C23" si="168">ROUND(B$8*B17,2)</f>
        <v>0</v>
      </c>
      <c r="D17" s="28">
        <f t="shared" ref="D17:CL23" si="169">$B17</f>
        <v>0</v>
      </c>
      <c r="E17" s="13">
        <f t="shared" si="123"/>
        <v>0</v>
      </c>
      <c r="F17" s="28">
        <f t="shared" si="169"/>
        <v>0</v>
      </c>
      <c r="G17" s="13">
        <f t="shared" si="125"/>
        <v>0</v>
      </c>
      <c r="H17" s="28">
        <f t="shared" si="169"/>
        <v>0</v>
      </c>
      <c r="I17" s="13">
        <f t="shared" si="126"/>
        <v>0</v>
      </c>
      <c r="J17" s="28">
        <f t="shared" si="122"/>
        <v>0</v>
      </c>
      <c r="K17" s="13">
        <f t="shared" si="127"/>
        <v>0</v>
      </c>
      <c r="L17" s="28">
        <f t="shared" si="169"/>
        <v>0</v>
      </c>
      <c r="M17" s="13">
        <f t="shared" si="128"/>
        <v>0</v>
      </c>
      <c r="N17" s="28">
        <f t="shared" si="122"/>
        <v>0</v>
      </c>
      <c r="O17" s="13">
        <f t="shared" ref="O17:O23" si="170">ROUND(N$8*N17,2)</f>
        <v>0</v>
      </c>
      <c r="P17" s="28">
        <f t="shared" si="169"/>
        <v>0</v>
      </c>
      <c r="Q17" s="13">
        <f t="shared" si="129"/>
        <v>0</v>
      </c>
      <c r="R17" s="28">
        <f t="shared" si="169"/>
        <v>0</v>
      </c>
      <c r="S17" s="13">
        <f t="shared" si="130"/>
        <v>0</v>
      </c>
      <c r="T17" s="28">
        <f t="shared" si="169"/>
        <v>0</v>
      </c>
      <c r="U17" s="13">
        <f t="shared" si="131"/>
        <v>0</v>
      </c>
      <c r="V17" s="28">
        <f t="shared" si="169"/>
        <v>0</v>
      </c>
      <c r="W17" s="13">
        <f t="shared" si="132"/>
        <v>0</v>
      </c>
      <c r="X17" s="28">
        <f t="shared" si="169"/>
        <v>0</v>
      </c>
      <c r="Y17" s="13">
        <f t="shared" si="133"/>
        <v>0</v>
      </c>
      <c r="Z17" s="28">
        <f t="shared" si="169"/>
        <v>0</v>
      </c>
      <c r="AA17" s="13">
        <f t="shared" si="134"/>
        <v>0</v>
      </c>
      <c r="AB17" s="28">
        <f t="shared" si="169"/>
        <v>0</v>
      </c>
      <c r="AC17" s="13">
        <f t="shared" si="135"/>
        <v>0</v>
      </c>
      <c r="AD17" s="28">
        <f t="shared" si="169"/>
        <v>0</v>
      </c>
      <c r="AE17" s="13">
        <f t="shared" si="136"/>
        <v>0</v>
      </c>
      <c r="AF17" s="28">
        <f t="shared" si="137"/>
        <v>0</v>
      </c>
      <c r="AG17" s="13">
        <f t="shared" si="138"/>
        <v>0</v>
      </c>
      <c r="AH17" s="28">
        <f t="shared" si="169"/>
        <v>0</v>
      </c>
      <c r="AI17" s="13">
        <f t="shared" si="139"/>
        <v>0</v>
      </c>
      <c r="AJ17" s="28">
        <f t="shared" si="169"/>
        <v>0</v>
      </c>
      <c r="AK17" s="13">
        <f t="shared" si="140"/>
        <v>0</v>
      </c>
      <c r="AL17" s="28">
        <f t="shared" si="169"/>
        <v>0</v>
      </c>
      <c r="AM17" s="13">
        <f t="shared" si="141"/>
        <v>0</v>
      </c>
      <c r="AN17" s="28">
        <f t="shared" si="169"/>
        <v>0</v>
      </c>
      <c r="AO17" s="13">
        <f t="shared" si="142"/>
        <v>0</v>
      </c>
      <c r="AP17" s="28">
        <f t="shared" si="169"/>
        <v>0</v>
      </c>
      <c r="AQ17" s="13">
        <f t="shared" si="143"/>
        <v>0</v>
      </c>
      <c r="AR17" s="28">
        <f t="shared" si="169"/>
        <v>0</v>
      </c>
      <c r="AS17" s="13">
        <f t="shared" si="144"/>
        <v>0</v>
      </c>
      <c r="AT17" s="28">
        <f t="shared" si="169"/>
        <v>0</v>
      </c>
      <c r="AU17" s="13">
        <f t="shared" si="145"/>
        <v>0</v>
      </c>
      <c r="AV17" s="28">
        <f t="shared" si="169"/>
        <v>0</v>
      </c>
      <c r="AW17" s="13">
        <f t="shared" si="146"/>
        <v>0</v>
      </c>
      <c r="AX17" s="28">
        <f t="shared" si="124"/>
        <v>0</v>
      </c>
      <c r="AY17" s="13">
        <f t="shared" si="147"/>
        <v>0</v>
      </c>
      <c r="AZ17" s="28">
        <f t="shared" si="169"/>
        <v>0</v>
      </c>
      <c r="BA17" s="13">
        <f t="shared" si="148"/>
        <v>0</v>
      </c>
      <c r="BB17" s="28">
        <f t="shared" si="124"/>
        <v>0</v>
      </c>
      <c r="BC17" s="13">
        <f t="shared" si="149"/>
        <v>0</v>
      </c>
      <c r="BD17" s="28">
        <f t="shared" si="169"/>
        <v>0</v>
      </c>
      <c r="BE17" s="13">
        <f t="shared" si="150"/>
        <v>0</v>
      </c>
      <c r="BF17" s="28">
        <f t="shared" si="169"/>
        <v>0</v>
      </c>
      <c r="BG17" s="13">
        <f t="shared" si="151"/>
        <v>0</v>
      </c>
      <c r="BH17" s="28">
        <f t="shared" si="169"/>
        <v>0</v>
      </c>
      <c r="BI17" s="13">
        <f t="shared" si="152"/>
        <v>0</v>
      </c>
      <c r="BJ17" s="28">
        <f t="shared" si="124"/>
        <v>0</v>
      </c>
      <c r="BK17" s="13">
        <f t="shared" si="153"/>
        <v>0</v>
      </c>
      <c r="BL17" s="28">
        <f t="shared" si="124"/>
        <v>0</v>
      </c>
      <c r="BM17" s="13">
        <f t="shared" si="154"/>
        <v>0</v>
      </c>
      <c r="BN17" s="28">
        <f t="shared" si="169"/>
        <v>0</v>
      </c>
      <c r="BO17" s="13">
        <f t="shared" si="155"/>
        <v>0</v>
      </c>
      <c r="BP17" s="28">
        <f t="shared" si="124"/>
        <v>0</v>
      </c>
      <c r="BQ17" s="13">
        <f t="shared" si="156"/>
        <v>0</v>
      </c>
      <c r="BR17" s="28">
        <f t="shared" si="169"/>
        <v>0</v>
      </c>
      <c r="BS17" s="13">
        <f t="shared" si="157"/>
        <v>0</v>
      </c>
      <c r="BT17" s="28">
        <f t="shared" si="169"/>
        <v>0</v>
      </c>
      <c r="BU17" s="13">
        <f t="shared" si="158"/>
        <v>0</v>
      </c>
      <c r="BV17" s="28">
        <f t="shared" si="169"/>
        <v>0</v>
      </c>
      <c r="BW17" s="13">
        <f t="shared" si="159"/>
        <v>0</v>
      </c>
      <c r="BX17" s="28">
        <f t="shared" si="169"/>
        <v>0</v>
      </c>
      <c r="BY17" s="13">
        <f t="shared" si="160"/>
        <v>0</v>
      </c>
      <c r="BZ17" s="28">
        <f t="shared" si="169"/>
        <v>0</v>
      </c>
      <c r="CA17" s="13">
        <f t="shared" si="161"/>
        <v>0</v>
      </c>
      <c r="CB17" s="28">
        <f t="shared" si="124"/>
        <v>0</v>
      </c>
      <c r="CC17" s="13">
        <f t="shared" si="162"/>
        <v>0</v>
      </c>
      <c r="CD17" s="28">
        <f t="shared" si="169"/>
        <v>0</v>
      </c>
      <c r="CE17" s="13">
        <f t="shared" si="163"/>
        <v>0</v>
      </c>
      <c r="CF17" s="28">
        <f t="shared" si="169"/>
        <v>0</v>
      </c>
      <c r="CG17" s="13">
        <f t="shared" si="164"/>
        <v>0</v>
      </c>
      <c r="CH17" s="28">
        <f t="shared" si="169"/>
        <v>0</v>
      </c>
      <c r="CI17" s="13">
        <f t="shared" si="165"/>
        <v>0</v>
      </c>
      <c r="CJ17" s="28">
        <f t="shared" si="169"/>
        <v>0</v>
      </c>
      <c r="CK17" s="13">
        <f t="shared" si="166"/>
        <v>0</v>
      </c>
      <c r="CL17" s="28">
        <f t="shared" si="169"/>
        <v>0</v>
      </c>
      <c r="CM17" s="13">
        <f t="shared" si="167"/>
        <v>0</v>
      </c>
    </row>
    <row r="18" spans="1:91" x14ac:dyDescent="0.25">
      <c r="A18" s="46" t="s">
        <v>74</v>
      </c>
      <c r="B18" s="26"/>
      <c r="C18" s="13">
        <f t="shared" si="168"/>
        <v>0</v>
      </c>
      <c r="D18" s="28">
        <f t="shared" si="169"/>
        <v>0</v>
      </c>
      <c r="E18" s="13">
        <f t="shared" si="123"/>
        <v>0</v>
      </c>
      <c r="F18" s="28">
        <f t="shared" si="169"/>
        <v>0</v>
      </c>
      <c r="G18" s="13">
        <f t="shared" si="125"/>
        <v>0</v>
      </c>
      <c r="H18" s="28">
        <f t="shared" si="169"/>
        <v>0</v>
      </c>
      <c r="I18" s="13">
        <f t="shared" si="126"/>
        <v>0</v>
      </c>
      <c r="J18" s="28">
        <f t="shared" si="122"/>
        <v>0</v>
      </c>
      <c r="K18" s="13">
        <f t="shared" si="127"/>
        <v>0</v>
      </c>
      <c r="L18" s="28">
        <f t="shared" si="169"/>
        <v>0</v>
      </c>
      <c r="M18" s="13">
        <f t="shared" si="128"/>
        <v>0</v>
      </c>
      <c r="N18" s="28">
        <f t="shared" si="122"/>
        <v>0</v>
      </c>
      <c r="O18" s="13">
        <f t="shared" si="170"/>
        <v>0</v>
      </c>
      <c r="P18" s="28">
        <f t="shared" si="169"/>
        <v>0</v>
      </c>
      <c r="Q18" s="13">
        <f t="shared" si="129"/>
        <v>0</v>
      </c>
      <c r="R18" s="28">
        <f t="shared" si="169"/>
        <v>0</v>
      </c>
      <c r="S18" s="13">
        <f t="shared" si="130"/>
        <v>0</v>
      </c>
      <c r="T18" s="28">
        <f t="shared" si="169"/>
        <v>0</v>
      </c>
      <c r="U18" s="13">
        <f t="shared" si="131"/>
        <v>0</v>
      </c>
      <c r="V18" s="28">
        <f t="shared" si="169"/>
        <v>0</v>
      </c>
      <c r="W18" s="13">
        <f t="shared" si="132"/>
        <v>0</v>
      </c>
      <c r="X18" s="28">
        <f t="shared" si="169"/>
        <v>0</v>
      </c>
      <c r="Y18" s="13">
        <f t="shared" si="133"/>
        <v>0</v>
      </c>
      <c r="Z18" s="28">
        <f t="shared" si="169"/>
        <v>0</v>
      </c>
      <c r="AA18" s="13">
        <f t="shared" si="134"/>
        <v>0</v>
      </c>
      <c r="AB18" s="28">
        <f t="shared" si="169"/>
        <v>0</v>
      </c>
      <c r="AC18" s="13">
        <f t="shared" si="135"/>
        <v>0</v>
      </c>
      <c r="AD18" s="28">
        <f t="shared" si="169"/>
        <v>0</v>
      </c>
      <c r="AE18" s="13">
        <f t="shared" si="136"/>
        <v>0</v>
      </c>
      <c r="AF18" s="28">
        <f t="shared" si="137"/>
        <v>0</v>
      </c>
      <c r="AG18" s="13">
        <f t="shared" si="138"/>
        <v>0</v>
      </c>
      <c r="AH18" s="28">
        <f t="shared" si="169"/>
        <v>0</v>
      </c>
      <c r="AI18" s="13">
        <f t="shared" si="139"/>
        <v>0</v>
      </c>
      <c r="AJ18" s="28">
        <f t="shared" si="169"/>
        <v>0</v>
      </c>
      <c r="AK18" s="13">
        <f t="shared" si="140"/>
        <v>0</v>
      </c>
      <c r="AL18" s="28">
        <f t="shared" si="169"/>
        <v>0</v>
      </c>
      <c r="AM18" s="13">
        <f t="shared" si="141"/>
        <v>0</v>
      </c>
      <c r="AN18" s="28">
        <f t="shared" si="169"/>
        <v>0</v>
      </c>
      <c r="AO18" s="13">
        <f t="shared" si="142"/>
        <v>0</v>
      </c>
      <c r="AP18" s="28">
        <f t="shared" si="169"/>
        <v>0</v>
      </c>
      <c r="AQ18" s="13">
        <f t="shared" si="143"/>
        <v>0</v>
      </c>
      <c r="AR18" s="28">
        <f t="shared" si="169"/>
        <v>0</v>
      </c>
      <c r="AS18" s="13">
        <f t="shared" si="144"/>
        <v>0</v>
      </c>
      <c r="AT18" s="28">
        <f t="shared" si="169"/>
        <v>0</v>
      </c>
      <c r="AU18" s="13">
        <f t="shared" si="145"/>
        <v>0</v>
      </c>
      <c r="AV18" s="28">
        <f t="shared" si="169"/>
        <v>0</v>
      </c>
      <c r="AW18" s="13">
        <f t="shared" si="146"/>
        <v>0</v>
      </c>
      <c r="AX18" s="28">
        <f t="shared" si="124"/>
        <v>0</v>
      </c>
      <c r="AY18" s="13">
        <f t="shared" si="147"/>
        <v>0</v>
      </c>
      <c r="AZ18" s="28">
        <f t="shared" si="169"/>
        <v>0</v>
      </c>
      <c r="BA18" s="13">
        <f t="shared" si="148"/>
        <v>0</v>
      </c>
      <c r="BB18" s="28">
        <f t="shared" si="124"/>
        <v>0</v>
      </c>
      <c r="BC18" s="13">
        <f t="shared" si="149"/>
        <v>0</v>
      </c>
      <c r="BD18" s="28">
        <f t="shared" si="169"/>
        <v>0</v>
      </c>
      <c r="BE18" s="13">
        <f t="shared" si="150"/>
        <v>0</v>
      </c>
      <c r="BF18" s="28">
        <f t="shared" si="169"/>
        <v>0</v>
      </c>
      <c r="BG18" s="13">
        <f t="shared" si="151"/>
        <v>0</v>
      </c>
      <c r="BH18" s="28">
        <f t="shared" si="169"/>
        <v>0</v>
      </c>
      <c r="BI18" s="13">
        <f t="shared" si="152"/>
        <v>0</v>
      </c>
      <c r="BJ18" s="28">
        <f t="shared" si="124"/>
        <v>0</v>
      </c>
      <c r="BK18" s="13">
        <f t="shared" si="153"/>
        <v>0</v>
      </c>
      <c r="BL18" s="28">
        <f t="shared" si="124"/>
        <v>0</v>
      </c>
      <c r="BM18" s="13">
        <f t="shared" si="154"/>
        <v>0</v>
      </c>
      <c r="BN18" s="28">
        <f t="shared" si="169"/>
        <v>0</v>
      </c>
      <c r="BO18" s="13">
        <f t="shared" si="155"/>
        <v>0</v>
      </c>
      <c r="BP18" s="28">
        <f t="shared" si="124"/>
        <v>0</v>
      </c>
      <c r="BQ18" s="13">
        <f t="shared" si="156"/>
        <v>0</v>
      </c>
      <c r="BR18" s="28">
        <f t="shared" si="169"/>
        <v>0</v>
      </c>
      <c r="BS18" s="13">
        <f t="shared" si="157"/>
        <v>0</v>
      </c>
      <c r="BT18" s="28">
        <f t="shared" si="169"/>
        <v>0</v>
      </c>
      <c r="BU18" s="13">
        <f t="shared" si="158"/>
        <v>0</v>
      </c>
      <c r="BV18" s="28">
        <f t="shared" si="169"/>
        <v>0</v>
      </c>
      <c r="BW18" s="13">
        <f t="shared" si="159"/>
        <v>0</v>
      </c>
      <c r="BX18" s="28">
        <f t="shared" si="169"/>
        <v>0</v>
      </c>
      <c r="BY18" s="13">
        <f t="shared" si="160"/>
        <v>0</v>
      </c>
      <c r="BZ18" s="28">
        <f t="shared" si="169"/>
        <v>0</v>
      </c>
      <c r="CA18" s="13">
        <f t="shared" si="161"/>
        <v>0</v>
      </c>
      <c r="CB18" s="28">
        <f t="shared" si="124"/>
        <v>0</v>
      </c>
      <c r="CC18" s="13">
        <f t="shared" si="162"/>
        <v>0</v>
      </c>
      <c r="CD18" s="28">
        <f t="shared" si="169"/>
        <v>0</v>
      </c>
      <c r="CE18" s="13">
        <f t="shared" si="163"/>
        <v>0</v>
      </c>
      <c r="CF18" s="28">
        <f t="shared" si="169"/>
        <v>0</v>
      </c>
      <c r="CG18" s="13">
        <f t="shared" si="164"/>
        <v>0</v>
      </c>
      <c r="CH18" s="28">
        <f t="shared" si="169"/>
        <v>0</v>
      </c>
      <c r="CI18" s="13">
        <f t="shared" si="165"/>
        <v>0</v>
      </c>
      <c r="CJ18" s="28">
        <f t="shared" si="169"/>
        <v>0</v>
      </c>
      <c r="CK18" s="13">
        <f t="shared" si="166"/>
        <v>0</v>
      </c>
      <c r="CL18" s="28">
        <f t="shared" si="169"/>
        <v>0</v>
      </c>
      <c r="CM18" s="13">
        <f t="shared" si="167"/>
        <v>0</v>
      </c>
    </row>
    <row r="19" spans="1:91" x14ac:dyDescent="0.25">
      <c r="A19" s="46" t="s">
        <v>75</v>
      </c>
      <c r="B19" s="26"/>
      <c r="C19" s="13">
        <f t="shared" si="168"/>
        <v>0</v>
      </c>
      <c r="D19" s="28">
        <f t="shared" si="169"/>
        <v>0</v>
      </c>
      <c r="E19" s="13">
        <f t="shared" si="123"/>
        <v>0</v>
      </c>
      <c r="F19" s="28">
        <f t="shared" si="169"/>
        <v>0</v>
      </c>
      <c r="G19" s="13">
        <f t="shared" si="125"/>
        <v>0</v>
      </c>
      <c r="H19" s="28">
        <f t="shared" si="169"/>
        <v>0</v>
      </c>
      <c r="I19" s="13">
        <f t="shared" si="126"/>
        <v>0</v>
      </c>
      <c r="J19" s="28">
        <f t="shared" si="122"/>
        <v>0</v>
      </c>
      <c r="K19" s="13">
        <f t="shared" si="127"/>
        <v>0</v>
      </c>
      <c r="L19" s="28">
        <f t="shared" si="169"/>
        <v>0</v>
      </c>
      <c r="M19" s="13">
        <f t="shared" si="128"/>
        <v>0</v>
      </c>
      <c r="N19" s="28">
        <f t="shared" si="122"/>
        <v>0</v>
      </c>
      <c r="O19" s="13">
        <f t="shared" si="170"/>
        <v>0</v>
      </c>
      <c r="P19" s="28">
        <f t="shared" si="169"/>
        <v>0</v>
      </c>
      <c r="Q19" s="13">
        <f t="shared" si="129"/>
        <v>0</v>
      </c>
      <c r="R19" s="28">
        <f t="shared" si="169"/>
        <v>0</v>
      </c>
      <c r="S19" s="13">
        <f t="shared" si="130"/>
        <v>0</v>
      </c>
      <c r="T19" s="28">
        <f t="shared" si="169"/>
        <v>0</v>
      </c>
      <c r="U19" s="13">
        <f t="shared" si="131"/>
        <v>0</v>
      </c>
      <c r="V19" s="28">
        <f t="shared" si="169"/>
        <v>0</v>
      </c>
      <c r="W19" s="13">
        <f t="shared" si="132"/>
        <v>0</v>
      </c>
      <c r="X19" s="28">
        <f t="shared" si="169"/>
        <v>0</v>
      </c>
      <c r="Y19" s="13">
        <f t="shared" si="133"/>
        <v>0</v>
      </c>
      <c r="Z19" s="28">
        <f t="shared" si="169"/>
        <v>0</v>
      </c>
      <c r="AA19" s="13">
        <f t="shared" si="134"/>
        <v>0</v>
      </c>
      <c r="AB19" s="28">
        <f t="shared" si="169"/>
        <v>0</v>
      </c>
      <c r="AC19" s="13">
        <f t="shared" si="135"/>
        <v>0</v>
      </c>
      <c r="AD19" s="28">
        <f t="shared" si="169"/>
        <v>0</v>
      </c>
      <c r="AE19" s="13">
        <f t="shared" si="136"/>
        <v>0</v>
      </c>
      <c r="AF19" s="28">
        <f t="shared" si="137"/>
        <v>0</v>
      </c>
      <c r="AG19" s="13">
        <f t="shared" si="138"/>
        <v>0</v>
      </c>
      <c r="AH19" s="28">
        <f t="shared" si="169"/>
        <v>0</v>
      </c>
      <c r="AI19" s="13">
        <f t="shared" si="139"/>
        <v>0</v>
      </c>
      <c r="AJ19" s="28">
        <f t="shared" si="169"/>
        <v>0</v>
      </c>
      <c r="AK19" s="13">
        <f t="shared" si="140"/>
        <v>0</v>
      </c>
      <c r="AL19" s="28">
        <f t="shared" si="169"/>
        <v>0</v>
      </c>
      <c r="AM19" s="13">
        <f t="shared" si="141"/>
        <v>0</v>
      </c>
      <c r="AN19" s="28">
        <f t="shared" si="169"/>
        <v>0</v>
      </c>
      <c r="AO19" s="13">
        <f t="shared" si="142"/>
        <v>0</v>
      </c>
      <c r="AP19" s="28">
        <f t="shared" si="169"/>
        <v>0</v>
      </c>
      <c r="AQ19" s="13">
        <f t="shared" si="143"/>
        <v>0</v>
      </c>
      <c r="AR19" s="28">
        <f t="shared" si="169"/>
        <v>0</v>
      </c>
      <c r="AS19" s="13">
        <f t="shared" si="144"/>
        <v>0</v>
      </c>
      <c r="AT19" s="28">
        <f t="shared" si="169"/>
        <v>0</v>
      </c>
      <c r="AU19" s="13">
        <f t="shared" si="145"/>
        <v>0</v>
      </c>
      <c r="AV19" s="28">
        <f t="shared" si="169"/>
        <v>0</v>
      </c>
      <c r="AW19" s="13">
        <f t="shared" si="146"/>
        <v>0</v>
      </c>
      <c r="AX19" s="28">
        <f t="shared" si="124"/>
        <v>0</v>
      </c>
      <c r="AY19" s="13">
        <f t="shared" si="147"/>
        <v>0</v>
      </c>
      <c r="AZ19" s="28">
        <f t="shared" si="169"/>
        <v>0</v>
      </c>
      <c r="BA19" s="13">
        <f t="shared" si="148"/>
        <v>0</v>
      </c>
      <c r="BB19" s="28">
        <f t="shared" si="124"/>
        <v>0</v>
      </c>
      <c r="BC19" s="13">
        <f t="shared" si="149"/>
        <v>0</v>
      </c>
      <c r="BD19" s="28">
        <f t="shared" si="169"/>
        <v>0</v>
      </c>
      <c r="BE19" s="13">
        <f t="shared" si="150"/>
        <v>0</v>
      </c>
      <c r="BF19" s="28">
        <f t="shared" si="169"/>
        <v>0</v>
      </c>
      <c r="BG19" s="13">
        <f t="shared" si="151"/>
        <v>0</v>
      </c>
      <c r="BH19" s="28">
        <f t="shared" si="169"/>
        <v>0</v>
      </c>
      <c r="BI19" s="13">
        <f t="shared" si="152"/>
        <v>0</v>
      </c>
      <c r="BJ19" s="28">
        <f t="shared" si="124"/>
        <v>0</v>
      </c>
      <c r="BK19" s="13">
        <f t="shared" si="153"/>
        <v>0</v>
      </c>
      <c r="BL19" s="28">
        <f t="shared" si="124"/>
        <v>0</v>
      </c>
      <c r="BM19" s="13">
        <f t="shared" si="154"/>
        <v>0</v>
      </c>
      <c r="BN19" s="28">
        <f t="shared" si="169"/>
        <v>0</v>
      </c>
      <c r="BO19" s="13">
        <f t="shared" si="155"/>
        <v>0</v>
      </c>
      <c r="BP19" s="28">
        <f t="shared" si="124"/>
        <v>0</v>
      </c>
      <c r="BQ19" s="13">
        <f t="shared" si="156"/>
        <v>0</v>
      </c>
      <c r="BR19" s="28">
        <f t="shared" si="169"/>
        <v>0</v>
      </c>
      <c r="BS19" s="13">
        <f t="shared" si="157"/>
        <v>0</v>
      </c>
      <c r="BT19" s="28">
        <f t="shared" si="169"/>
        <v>0</v>
      </c>
      <c r="BU19" s="13">
        <f t="shared" si="158"/>
        <v>0</v>
      </c>
      <c r="BV19" s="28">
        <f t="shared" si="169"/>
        <v>0</v>
      </c>
      <c r="BW19" s="13">
        <f t="shared" si="159"/>
        <v>0</v>
      </c>
      <c r="BX19" s="28">
        <f t="shared" si="169"/>
        <v>0</v>
      </c>
      <c r="BY19" s="13">
        <f t="shared" si="160"/>
        <v>0</v>
      </c>
      <c r="BZ19" s="28">
        <f t="shared" si="169"/>
        <v>0</v>
      </c>
      <c r="CA19" s="13">
        <f t="shared" si="161"/>
        <v>0</v>
      </c>
      <c r="CB19" s="28">
        <f t="shared" si="124"/>
        <v>0</v>
      </c>
      <c r="CC19" s="13">
        <f t="shared" si="162"/>
        <v>0</v>
      </c>
      <c r="CD19" s="28">
        <f t="shared" si="169"/>
        <v>0</v>
      </c>
      <c r="CE19" s="13">
        <f t="shared" si="163"/>
        <v>0</v>
      </c>
      <c r="CF19" s="28">
        <f t="shared" si="169"/>
        <v>0</v>
      </c>
      <c r="CG19" s="13">
        <f t="shared" si="164"/>
        <v>0</v>
      </c>
      <c r="CH19" s="28">
        <f t="shared" si="169"/>
        <v>0</v>
      </c>
      <c r="CI19" s="13">
        <f t="shared" si="165"/>
        <v>0</v>
      </c>
      <c r="CJ19" s="28">
        <f t="shared" si="169"/>
        <v>0</v>
      </c>
      <c r="CK19" s="13">
        <f t="shared" si="166"/>
        <v>0</v>
      </c>
      <c r="CL19" s="28">
        <f t="shared" si="169"/>
        <v>0</v>
      </c>
      <c r="CM19" s="13">
        <f t="shared" si="167"/>
        <v>0</v>
      </c>
    </row>
    <row r="20" spans="1:91" x14ac:dyDescent="0.25">
      <c r="A20" s="46" t="s">
        <v>76</v>
      </c>
      <c r="B20" s="26"/>
      <c r="C20" s="13">
        <f t="shared" si="168"/>
        <v>0</v>
      </c>
      <c r="D20" s="28">
        <f t="shared" si="169"/>
        <v>0</v>
      </c>
      <c r="E20" s="13">
        <f t="shared" si="123"/>
        <v>0</v>
      </c>
      <c r="F20" s="28">
        <f t="shared" si="169"/>
        <v>0</v>
      </c>
      <c r="G20" s="13">
        <f t="shared" si="125"/>
        <v>0</v>
      </c>
      <c r="H20" s="28">
        <f t="shared" si="169"/>
        <v>0</v>
      </c>
      <c r="I20" s="13">
        <f t="shared" si="126"/>
        <v>0</v>
      </c>
      <c r="J20" s="28">
        <f t="shared" si="122"/>
        <v>0</v>
      </c>
      <c r="K20" s="13">
        <f t="shared" si="127"/>
        <v>0</v>
      </c>
      <c r="L20" s="28">
        <f t="shared" si="169"/>
        <v>0</v>
      </c>
      <c r="M20" s="13">
        <f t="shared" si="128"/>
        <v>0</v>
      </c>
      <c r="N20" s="28">
        <f t="shared" si="122"/>
        <v>0</v>
      </c>
      <c r="O20" s="13">
        <f t="shared" si="170"/>
        <v>0</v>
      </c>
      <c r="P20" s="28">
        <f t="shared" si="169"/>
        <v>0</v>
      </c>
      <c r="Q20" s="13">
        <f t="shared" si="129"/>
        <v>0</v>
      </c>
      <c r="R20" s="28">
        <f t="shared" si="169"/>
        <v>0</v>
      </c>
      <c r="S20" s="13">
        <f t="shared" si="130"/>
        <v>0</v>
      </c>
      <c r="T20" s="28">
        <f t="shared" si="169"/>
        <v>0</v>
      </c>
      <c r="U20" s="13">
        <f t="shared" si="131"/>
        <v>0</v>
      </c>
      <c r="V20" s="28">
        <f t="shared" si="169"/>
        <v>0</v>
      </c>
      <c r="W20" s="13">
        <f t="shared" si="132"/>
        <v>0</v>
      </c>
      <c r="X20" s="28">
        <f t="shared" si="169"/>
        <v>0</v>
      </c>
      <c r="Y20" s="13">
        <f t="shared" si="133"/>
        <v>0</v>
      </c>
      <c r="Z20" s="28">
        <f t="shared" si="169"/>
        <v>0</v>
      </c>
      <c r="AA20" s="13">
        <f t="shared" si="134"/>
        <v>0</v>
      </c>
      <c r="AB20" s="28">
        <f t="shared" si="169"/>
        <v>0</v>
      </c>
      <c r="AC20" s="13">
        <f t="shared" si="135"/>
        <v>0</v>
      </c>
      <c r="AD20" s="28">
        <f t="shared" si="169"/>
        <v>0</v>
      </c>
      <c r="AE20" s="13">
        <f t="shared" si="136"/>
        <v>0</v>
      </c>
      <c r="AF20" s="28">
        <f t="shared" si="137"/>
        <v>0</v>
      </c>
      <c r="AG20" s="13">
        <f t="shared" si="138"/>
        <v>0</v>
      </c>
      <c r="AH20" s="28">
        <f t="shared" si="169"/>
        <v>0</v>
      </c>
      <c r="AI20" s="13">
        <f t="shared" si="139"/>
        <v>0</v>
      </c>
      <c r="AJ20" s="28">
        <f t="shared" si="169"/>
        <v>0</v>
      </c>
      <c r="AK20" s="13">
        <f t="shared" si="140"/>
        <v>0</v>
      </c>
      <c r="AL20" s="28">
        <f t="shared" si="169"/>
        <v>0</v>
      </c>
      <c r="AM20" s="13">
        <f t="shared" si="141"/>
        <v>0</v>
      </c>
      <c r="AN20" s="28">
        <f t="shared" si="169"/>
        <v>0</v>
      </c>
      <c r="AO20" s="13">
        <f t="shared" si="142"/>
        <v>0</v>
      </c>
      <c r="AP20" s="28">
        <f t="shared" si="169"/>
        <v>0</v>
      </c>
      <c r="AQ20" s="13">
        <f t="shared" si="143"/>
        <v>0</v>
      </c>
      <c r="AR20" s="28">
        <f t="shared" si="169"/>
        <v>0</v>
      </c>
      <c r="AS20" s="13">
        <f t="shared" si="144"/>
        <v>0</v>
      </c>
      <c r="AT20" s="28">
        <f t="shared" si="169"/>
        <v>0</v>
      </c>
      <c r="AU20" s="13">
        <f t="shared" si="145"/>
        <v>0</v>
      </c>
      <c r="AV20" s="28">
        <f t="shared" si="169"/>
        <v>0</v>
      </c>
      <c r="AW20" s="13">
        <f t="shared" si="146"/>
        <v>0</v>
      </c>
      <c r="AX20" s="28">
        <f t="shared" si="124"/>
        <v>0</v>
      </c>
      <c r="AY20" s="13">
        <f t="shared" si="147"/>
        <v>0</v>
      </c>
      <c r="AZ20" s="28">
        <f t="shared" si="169"/>
        <v>0</v>
      </c>
      <c r="BA20" s="13">
        <f t="shared" si="148"/>
        <v>0</v>
      </c>
      <c r="BB20" s="28">
        <f t="shared" si="124"/>
        <v>0</v>
      </c>
      <c r="BC20" s="13">
        <f t="shared" si="149"/>
        <v>0</v>
      </c>
      <c r="BD20" s="28">
        <f t="shared" si="169"/>
        <v>0</v>
      </c>
      <c r="BE20" s="13">
        <f t="shared" si="150"/>
        <v>0</v>
      </c>
      <c r="BF20" s="28">
        <f t="shared" si="169"/>
        <v>0</v>
      </c>
      <c r="BG20" s="13">
        <f t="shared" si="151"/>
        <v>0</v>
      </c>
      <c r="BH20" s="28">
        <f t="shared" si="169"/>
        <v>0</v>
      </c>
      <c r="BI20" s="13">
        <f t="shared" si="152"/>
        <v>0</v>
      </c>
      <c r="BJ20" s="28">
        <f t="shared" si="124"/>
        <v>0</v>
      </c>
      <c r="BK20" s="13">
        <f t="shared" si="153"/>
        <v>0</v>
      </c>
      <c r="BL20" s="28">
        <f t="shared" si="124"/>
        <v>0</v>
      </c>
      <c r="BM20" s="13">
        <f t="shared" si="154"/>
        <v>0</v>
      </c>
      <c r="BN20" s="28">
        <f t="shared" si="169"/>
        <v>0</v>
      </c>
      <c r="BO20" s="13">
        <f t="shared" si="155"/>
        <v>0</v>
      </c>
      <c r="BP20" s="28">
        <f t="shared" si="124"/>
        <v>0</v>
      </c>
      <c r="BQ20" s="13">
        <f t="shared" si="156"/>
        <v>0</v>
      </c>
      <c r="BR20" s="28">
        <f t="shared" si="169"/>
        <v>0</v>
      </c>
      <c r="BS20" s="13">
        <f t="shared" si="157"/>
        <v>0</v>
      </c>
      <c r="BT20" s="28">
        <f t="shared" si="169"/>
        <v>0</v>
      </c>
      <c r="BU20" s="13">
        <f t="shared" si="158"/>
        <v>0</v>
      </c>
      <c r="BV20" s="28">
        <f t="shared" si="169"/>
        <v>0</v>
      </c>
      <c r="BW20" s="13">
        <f t="shared" si="159"/>
        <v>0</v>
      </c>
      <c r="BX20" s="28">
        <f t="shared" si="169"/>
        <v>0</v>
      </c>
      <c r="BY20" s="13">
        <f t="shared" si="160"/>
        <v>0</v>
      </c>
      <c r="BZ20" s="28">
        <f t="shared" si="169"/>
        <v>0</v>
      </c>
      <c r="CA20" s="13">
        <f t="shared" si="161"/>
        <v>0</v>
      </c>
      <c r="CB20" s="28">
        <f t="shared" si="124"/>
        <v>0</v>
      </c>
      <c r="CC20" s="13">
        <f t="shared" si="162"/>
        <v>0</v>
      </c>
      <c r="CD20" s="28">
        <f t="shared" si="169"/>
        <v>0</v>
      </c>
      <c r="CE20" s="13">
        <f t="shared" si="163"/>
        <v>0</v>
      </c>
      <c r="CF20" s="28">
        <f t="shared" si="169"/>
        <v>0</v>
      </c>
      <c r="CG20" s="13">
        <f t="shared" si="164"/>
        <v>0</v>
      </c>
      <c r="CH20" s="28">
        <f t="shared" si="169"/>
        <v>0</v>
      </c>
      <c r="CI20" s="13">
        <f t="shared" si="165"/>
        <v>0</v>
      </c>
      <c r="CJ20" s="28">
        <f t="shared" si="169"/>
        <v>0</v>
      </c>
      <c r="CK20" s="13">
        <f t="shared" si="166"/>
        <v>0</v>
      </c>
      <c r="CL20" s="28">
        <f t="shared" si="169"/>
        <v>0</v>
      </c>
      <c r="CM20" s="13">
        <f t="shared" si="167"/>
        <v>0</v>
      </c>
    </row>
    <row r="21" spans="1:91" x14ac:dyDescent="0.25">
      <c r="A21" s="46" t="s">
        <v>77</v>
      </c>
      <c r="B21" s="26">
        <v>0.08</v>
      </c>
      <c r="C21" s="13">
        <f t="shared" si="168"/>
        <v>72.56</v>
      </c>
      <c r="D21" s="28">
        <f t="shared" si="169"/>
        <v>0.08</v>
      </c>
      <c r="E21" s="13">
        <f t="shared" si="123"/>
        <v>43.53</v>
      </c>
      <c r="F21" s="28">
        <f t="shared" si="169"/>
        <v>0.08</v>
      </c>
      <c r="G21" s="13">
        <f t="shared" si="125"/>
        <v>58.05</v>
      </c>
      <c r="H21" s="28">
        <f t="shared" si="169"/>
        <v>0.08</v>
      </c>
      <c r="I21" s="13">
        <f t="shared" si="126"/>
        <v>43.53</v>
      </c>
      <c r="J21" s="28">
        <f t="shared" si="122"/>
        <v>0.08</v>
      </c>
      <c r="K21" s="13">
        <f t="shared" si="127"/>
        <v>43.53</v>
      </c>
      <c r="L21" s="28">
        <f t="shared" si="169"/>
        <v>0.08</v>
      </c>
      <c r="M21" s="13">
        <f t="shared" si="128"/>
        <v>43.53</v>
      </c>
      <c r="N21" s="28">
        <f t="shared" si="122"/>
        <v>0.08</v>
      </c>
      <c r="O21" s="13">
        <f t="shared" si="170"/>
        <v>58.05</v>
      </c>
      <c r="P21" s="28">
        <f t="shared" si="169"/>
        <v>0.08</v>
      </c>
      <c r="Q21" s="13">
        <f t="shared" si="129"/>
        <v>43.53</v>
      </c>
      <c r="R21" s="28">
        <f t="shared" si="169"/>
        <v>0.08</v>
      </c>
      <c r="S21" s="13">
        <f t="shared" si="130"/>
        <v>43.53</v>
      </c>
      <c r="T21" s="28">
        <f t="shared" si="169"/>
        <v>0.08</v>
      </c>
      <c r="U21" s="13">
        <f t="shared" si="131"/>
        <v>43.53</v>
      </c>
      <c r="V21" s="28">
        <f t="shared" si="169"/>
        <v>0.08</v>
      </c>
      <c r="W21" s="13">
        <f t="shared" si="132"/>
        <v>43.53</v>
      </c>
      <c r="X21" s="28">
        <f t="shared" si="169"/>
        <v>0.08</v>
      </c>
      <c r="Y21" s="13">
        <f t="shared" si="133"/>
        <v>43.53</v>
      </c>
      <c r="Z21" s="28">
        <f t="shared" si="169"/>
        <v>0.08</v>
      </c>
      <c r="AA21" s="13">
        <f t="shared" si="134"/>
        <v>43.53</v>
      </c>
      <c r="AB21" s="28">
        <f t="shared" si="169"/>
        <v>0.08</v>
      </c>
      <c r="AC21" s="13">
        <f t="shared" si="135"/>
        <v>43.53</v>
      </c>
      <c r="AD21" s="28">
        <f t="shared" si="169"/>
        <v>0.08</v>
      </c>
      <c r="AE21" s="13">
        <f t="shared" si="136"/>
        <v>43.53</v>
      </c>
      <c r="AF21" s="28">
        <f t="shared" si="137"/>
        <v>0.08</v>
      </c>
      <c r="AG21" s="13">
        <f t="shared" si="138"/>
        <v>43.53</v>
      </c>
      <c r="AH21" s="28">
        <f t="shared" si="169"/>
        <v>0.08</v>
      </c>
      <c r="AI21" s="13">
        <f t="shared" si="139"/>
        <v>43.53</v>
      </c>
      <c r="AJ21" s="28">
        <f t="shared" si="169"/>
        <v>0.08</v>
      </c>
      <c r="AK21" s="13">
        <f t="shared" si="140"/>
        <v>43.53</v>
      </c>
      <c r="AL21" s="28">
        <f t="shared" si="169"/>
        <v>0.08</v>
      </c>
      <c r="AM21" s="13">
        <f t="shared" si="141"/>
        <v>43.53</v>
      </c>
      <c r="AN21" s="28">
        <f t="shared" si="169"/>
        <v>0.08</v>
      </c>
      <c r="AO21" s="13">
        <f t="shared" si="142"/>
        <v>58.05</v>
      </c>
      <c r="AP21" s="28">
        <f t="shared" si="169"/>
        <v>0.08</v>
      </c>
      <c r="AQ21" s="13">
        <f t="shared" si="143"/>
        <v>43.53</v>
      </c>
      <c r="AR21" s="28">
        <f t="shared" si="169"/>
        <v>0.08</v>
      </c>
      <c r="AS21" s="13">
        <f t="shared" si="144"/>
        <v>43.53</v>
      </c>
      <c r="AT21" s="28">
        <f t="shared" si="169"/>
        <v>0.08</v>
      </c>
      <c r="AU21" s="13">
        <f t="shared" si="145"/>
        <v>43.53</v>
      </c>
      <c r="AV21" s="28">
        <f t="shared" si="169"/>
        <v>0.08</v>
      </c>
      <c r="AW21" s="13">
        <f t="shared" si="146"/>
        <v>43.53</v>
      </c>
      <c r="AX21" s="28">
        <f t="shared" si="124"/>
        <v>0.08</v>
      </c>
      <c r="AY21" s="13">
        <f t="shared" si="147"/>
        <v>43.53</v>
      </c>
      <c r="AZ21" s="28">
        <f t="shared" si="169"/>
        <v>0.08</v>
      </c>
      <c r="BA21" s="13">
        <f t="shared" si="148"/>
        <v>43.53</v>
      </c>
      <c r="BB21" s="28">
        <f t="shared" si="124"/>
        <v>0.08</v>
      </c>
      <c r="BC21" s="13">
        <f t="shared" si="149"/>
        <v>58.05</v>
      </c>
      <c r="BD21" s="28">
        <f t="shared" si="169"/>
        <v>0.08</v>
      </c>
      <c r="BE21" s="13">
        <f t="shared" si="150"/>
        <v>72.56</v>
      </c>
      <c r="BF21" s="28">
        <f t="shared" si="169"/>
        <v>0.08</v>
      </c>
      <c r="BG21" s="13">
        <f t="shared" si="151"/>
        <v>43.53</v>
      </c>
      <c r="BH21" s="28">
        <f t="shared" si="169"/>
        <v>0.08</v>
      </c>
      <c r="BI21" s="13">
        <f t="shared" si="152"/>
        <v>43.53</v>
      </c>
      <c r="BJ21" s="28">
        <f t="shared" si="124"/>
        <v>0.08</v>
      </c>
      <c r="BK21" s="13">
        <f t="shared" si="153"/>
        <v>43.53</v>
      </c>
      <c r="BL21" s="28">
        <f t="shared" si="124"/>
        <v>0.08</v>
      </c>
      <c r="BM21" s="13">
        <f t="shared" si="154"/>
        <v>43.53</v>
      </c>
      <c r="BN21" s="28">
        <f t="shared" si="169"/>
        <v>0.08</v>
      </c>
      <c r="BO21" s="13">
        <f t="shared" si="155"/>
        <v>43.53</v>
      </c>
      <c r="BP21" s="28">
        <f t="shared" si="124"/>
        <v>0.08</v>
      </c>
      <c r="BQ21" s="13">
        <f t="shared" si="156"/>
        <v>43.53</v>
      </c>
      <c r="BR21" s="28">
        <f t="shared" si="169"/>
        <v>0.08</v>
      </c>
      <c r="BS21" s="13">
        <f t="shared" si="157"/>
        <v>43.53</v>
      </c>
      <c r="BT21" s="28">
        <f t="shared" si="169"/>
        <v>0.08</v>
      </c>
      <c r="BU21" s="13">
        <f t="shared" si="158"/>
        <v>43.53</v>
      </c>
      <c r="BV21" s="28">
        <f t="shared" si="169"/>
        <v>0.08</v>
      </c>
      <c r="BW21" s="13">
        <f t="shared" si="159"/>
        <v>43.53</v>
      </c>
      <c r="BX21" s="28">
        <f t="shared" si="169"/>
        <v>0.08</v>
      </c>
      <c r="BY21" s="13">
        <f t="shared" si="160"/>
        <v>58.05</v>
      </c>
      <c r="BZ21" s="28">
        <f t="shared" si="169"/>
        <v>0.08</v>
      </c>
      <c r="CA21" s="13">
        <f t="shared" si="161"/>
        <v>43.53</v>
      </c>
      <c r="CB21" s="28">
        <f t="shared" si="124"/>
        <v>0.08</v>
      </c>
      <c r="CC21" s="13">
        <f t="shared" si="162"/>
        <v>58.05</v>
      </c>
      <c r="CD21" s="28">
        <f t="shared" si="169"/>
        <v>0.08</v>
      </c>
      <c r="CE21" s="13">
        <f t="shared" si="163"/>
        <v>43.53</v>
      </c>
      <c r="CF21" s="28">
        <f t="shared" si="169"/>
        <v>0.08</v>
      </c>
      <c r="CG21" s="13">
        <f t="shared" si="164"/>
        <v>43.53</v>
      </c>
      <c r="CH21" s="28">
        <f t="shared" si="169"/>
        <v>0.08</v>
      </c>
      <c r="CI21" s="13">
        <f t="shared" si="165"/>
        <v>43.53</v>
      </c>
      <c r="CJ21" s="28">
        <f t="shared" si="169"/>
        <v>0.08</v>
      </c>
      <c r="CK21" s="13">
        <f t="shared" si="166"/>
        <v>43.53</v>
      </c>
      <c r="CL21" s="28">
        <f t="shared" si="169"/>
        <v>0.08</v>
      </c>
      <c r="CM21" s="13">
        <f t="shared" si="167"/>
        <v>43.53</v>
      </c>
    </row>
    <row r="22" spans="1:91" x14ac:dyDescent="0.25">
      <c r="A22" s="46" t="s">
        <v>78</v>
      </c>
      <c r="B22" s="26"/>
      <c r="C22" s="13">
        <f t="shared" si="168"/>
        <v>0</v>
      </c>
      <c r="D22" s="28">
        <f t="shared" si="169"/>
        <v>0</v>
      </c>
      <c r="E22" s="13">
        <f t="shared" si="123"/>
        <v>0</v>
      </c>
      <c r="F22" s="28">
        <f t="shared" si="169"/>
        <v>0</v>
      </c>
      <c r="G22" s="13">
        <f t="shared" si="125"/>
        <v>0</v>
      </c>
      <c r="H22" s="28">
        <f t="shared" si="169"/>
        <v>0</v>
      </c>
      <c r="I22" s="13">
        <f t="shared" si="126"/>
        <v>0</v>
      </c>
      <c r="J22" s="28">
        <f t="shared" si="122"/>
        <v>0</v>
      </c>
      <c r="K22" s="13">
        <f t="shared" si="127"/>
        <v>0</v>
      </c>
      <c r="L22" s="28">
        <f t="shared" si="169"/>
        <v>0</v>
      </c>
      <c r="M22" s="13">
        <f t="shared" si="128"/>
        <v>0</v>
      </c>
      <c r="N22" s="28">
        <f t="shared" si="122"/>
        <v>0</v>
      </c>
      <c r="O22" s="13">
        <f t="shared" si="170"/>
        <v>0</v>
      </c>
      <c r="P22" s="28">
        <f t="shared" si="169"/>
        <v>0</v>
      </c>
      <c r="Q22" s="13">
        <f t="shared" si="129"/>
        <v>0</v>
      </c>
      <c r="R22" s="28">
        <f t="shared" si="169"/>
        <v>0</v>
      </c>
      <c r="S22" s="13">
        <f t="shared" si="130"/>
        <v>0</v>
      </c>
      <c r="T22" s="28">
        <f t="shared" si="169"/>
        <v>0</v>
      </c>
      <c r="U22" s="13">
        <f t="shared" si="131"/>
        <v>0</v>
      </c>
      <c r="V22" s="28">
        <f t="shared" si="169"/>
        <v>0</v>
      </c>
      <c r="W22" s="13">
        <f t="shared" si="132"/>
        <v>0</v>
      </c>
      <c r="X22" s="28">
        <f t="shared" si="169"/>
        <v>0</v>
      </c>
      <c r="Y22" s="13">
        <f t="shared" si="133"/>
        <v>0</v>
      </c>
      <c r="Z22" s="28">
        <f t="shared" si="169"/>
        <v>0</v>
      </c>
      <c r="AA22" s="13">
        <f t="shared" si="134"/>
        <v>0</v>
      </c>
      <c r="AB22" s="28">
        <f t="shared" si="169"/>
        <v>0</v>
      </c>
      <c r="AC22" s="13">
        <f t="shared" si="135"/>
        <v>0</v>
      </c>
      <c r="AD22" s="28">
        <f t="shared" si="169"/>
        <v>0</v>
      </c>
      <c r="AE22" s="13">
        <f t="shared" si="136"/>
        <v>0</v>
      </c>
      <c r="AF22" s="28">
        <f t="shared" si="137"/>
        <v>0</v>
      </c>
      <c r="AG22" s="13">
        <f t="shared" si="138"/>
        <v>0</v>
      </c>
      <c r="AH22" s="28">
        <f t="shared" si="169"/>
        <v>0</v>
      </c>
      <c r="AI22" s="13">
        <f t="shared" si="139"/>
        <v>0</v>
      </c>
      <c r="AJ22" s="28">
        <f t="shared" si="169"/>
        <v>0</v>
      </c>
      <c r="AK22" s="13">
        <f t="shared" si="140"/>
        <v>0</v>
      </c>
      <c r="AL22" s="28">
        <f t="shared" si="169"/>
        <v>0</v>
      </c>
      <c r="AM22" s="13">
        <f t="shared" si="141"/>
        <v>0</v>
      </c>
      <c r="AN22" s="28">
        <f t="shared" si="169"/>
        <v>0</v>
      </c>
      <c r="AO22" s="13">
        <f t="shared" si="142"/>
        <v>0</v>
      </c>
      <c r="AP22" s="28">
        <f t="shared" si="169"/>
        <v>0</v>
      </c>
      <c r="AQ22" s="13">
        <f t="shared" si="143"/>
        <v>0</v>
      </c>
      <c r="AR22" s="28">
        <f t="shared" si="169"/>
        <v>0</v>
      </c>
      <c r="AS22" s="13">
        <f t="shared" si="144"/>
        <v>0</v>
      </c>
      <c r="AT22" s="28">
        <f t="shared" si="169"/>
        <v>0</v>
      </c>
      <c r="AU22" s="13">
        <f t="shared" si="145"/>
        <v>0</v>
      </c>
      <c r="AV22" s="28">
        <f t="shared" si="169"/>
        <v>0</v>
      </c>
      <c r="AW22" s="13">
        <f t="shared" si="146"/>
        <v>0</v>
      </c>
      <c r="AX22" s="28">
        <f t="shared" si="124"/>
        <v>0</v>
      </c>
      <c r="AY22" s="13">
        <f t="shared" si="147"/>
        <v>0</v>
      </c>
      <c r="AZ22" s="28">
        <f t="shared" si="169"/>
        <v>0</v>
      </c>
      <c r="BA22" s="13">
        <f t="shared" si="148"/>
        <v>0</v>
      </c>
      <c r="BB22" s="28">
        <f t="shared" si="124"/>
        <v>0</v>
      </c>
      <c r="BC22" s="13">
        <f t="shared" si="149"/>
        <v>0</v>
      </c>
      <c r="BD22" s="28">
        <f t="shared" si="169"/>
        <v>0</v>
      </c>
      <c r="BE22" s="13">
        <f t="shared" si="150"/>
        <v>0</v>
      </c>
      <c r="BF22" s="28">
        <f t="shared" si="169"/>
        <v>0</v>
      </c>
      <c r="BG22" s="13">
        <f t="shared" si="151"/>
        <v>0</v>
      </c>
      <c r="BH22" s="28">
        <f t="shared" si="169"/>
        <v>0</v>
      </c>
      <c r="BI22" s="13">
        <f t="shared" si="152"/>
        <v>0</v>
      </c>
      <c r="BJ22" s="28">
        <f t="shared" si="124"/>
        <v>0</v>
      </c>
      <c r="BK22" s="13">
        <f t="shared" si="153"/>
        <v>0</v>
      </c>
      <c r="BL22" s="28">
        <f t="shared" si="124"/>
        <v>0</v>
      </c>
      <c r="BM22" s="13">
        <f t="shared" si="154"/>
        <v>0</v>
      </c>
      <c r="BN22" s="28">
        <f t="shared" si="169"/>
        <v>0</v>
      </c>
      <c r="BO22" s="13">
        <f t="shared" si="155"/>
        <v>0</v>
      </c>
      <c r="BP22" s="28">
        <f t="shared" si="124"/>
        <v>0</v>
      </c>
      <c r="BQ22" s="13">
        <f t="shared" si="156"/>
        <v>0</v>
      </c>
      <c r="BR22" s="28">
        <f t="shared" si="169"/>
        <v>0</v>
      </c>
      <c r="BS22" s="13">
        <f t="shared" si="157"/>
        <v>0</v>
      </c>
      <c r="BT22" s="28">
        <f t="shared" si="169"/>
        <v>0</v>
      </c>
      <c r="BU22" s="13">
        <f t="shared" si="158"/>
        <v>0</v>
      </c>
      <c r="BV22" s="28">
        <f t="shared" si="169"/>
        <v>0</v>
      </c>
      <c r="BW22" s="13">
        <f t="shared" si="159"/>
        <v>0</v>
      </c>
      <c r="BX22" s="28">
        <f t="shared" si="169"/>
        <v>0</v>
      </c>
      <c r="BY22" s="13">
        <f t="shared" si="160"/>
        <v>0</v>
      </c>
      <c r="BZ22" s="28">
        <f t="shared" si="169"/>
        <v>0</v>
      </c>
      <c r="CA22" s="13">
        <f t="shared" si="161"/>
        <v>0</v>
      </c>
      <c r="CB22" s="28">
        <f t="shared" si="124"/>
        <v>0</v>
      </c>
      <c r="CC22" s="13">
        <f t="shared" si="162"/>
        <v>0</v>
      </c>
      <c r="CD22" s="28">
        <f t="shared" si="169"/>
        <v>0</v>
      </c>
      <c r="CE22" s="13">
        <f t="shared" si="163"/>
        <v>0</v>
      </c>
      <c r="CF22" s="28">
        <f t="shared" si="169"/>
        <v>0</v>
      </c>
      <c r="CG22" s="13">
        <f t="shared" si="164"/>
        <v>0</v>
      </c>
      <c r="CH22" s="28">
        <f t="shared" si="169"/>
        <v>0</v>
      </c>
      <c r="CI22" s="13">
        <f t="shared" si="165"/>
        <v>0</v>
      </c>
      <c r="CJ22" s="28">
        <f t="shared" si="169"/>
        <v>0</v>
      </c>
      <c r="CK22" s="13">
        <f t="shared" si="166"/>
        <v>0</v>
      </c>
      <c r="CL22" s="28">
        <f t="shared" si="169"/>
        <v>0</v>
      </c>
      <c r="CM22" s="13">
        <f t="shared" si="167"/>
        <v>0</v>
      </c>
    </row>
    <row r="23" spans="1:91" x14ac:dyDescent="0.25">
      <c r="A23" s="46" t="s">
        <v>79</v>
      </c>
      <c r="B23" s="26"/>
      <c r="C23" s="13">
        <f t="shared" si="168"/>
        <v>0</v>
      </c>
      <c r="D23" s="28">
        <f t="shared" si="169"/>
        <v>0</v>
      </c>
      <c r="E23" s="13">
        <f t="shared" si="123"/>
        <v>0</v>
      </c>
      <c r="F23" s="28">
        <f t="shared" si="169"/>
        <v>0</v>
      </c>
      <c r="G23" s="13">
        <f t="shared" si="125"/>
        <v>0</v>
      </c>
      <c r="H23" s="28">
        <f t="shared" si="169"/>
        <v>0</v>
      </c>
      <c r="I23" s="13">
        <f t="shared" si="126"/>
        <v>0</v>
      </c>
      <c r="J23" s="28">
        <f t="shared" si="122"/>
        <v>0</v>
      </c>
      <c r="K23" s="13">
        <f t="shared" si="127"/>
        <v>0</v>
      </c>
      <c r="L23" s="28">
        <f t="shared" si="169"/>
        <v>0</v>
      </c>
      <c r="M23" s="13">
        <f t="shared" si="128"/>
        <v>0</v>
      </c>
      <c r="N23" s="28">
        <f t="shared" si="122"/>
        <v>0</v>
      </c>
      <c r="O23" s="13">
        <f t="shared" si="170"/>
        <v>0</v>
      </c>
      <c r="P23" s="28">
        <f t="shared" si="169"/>
        <v>0</v>
      </c>
      <c r="Q23" s="13">
        <f t="shared" si="129"/>
        <v>0</v>
      </c>
      <c r="R23" s="28">
        <f t="shared" si="169"/>
        <v>0</v>
      </c>
      <c r="S23" s="13">
        <f t="shared" si="130"/>
        <v>0</v>
      </c>
      <c r="T23" s="28">
        <f t="shared" si="169"/>
        <v>0</v>
      </c>
      <c r="U23" s="13">
        <f t="shared" si="131"/>
        <v>0</v>
      </c>
      <c r="V23" s="28">
        <f t="shared" si="169"/>
        <v>0</v>
      </c>
      <c r="W23" s="13">
        <f t="shared" si="132"/>
        <v>0</v>
      </c>
      <c r="X23" s="28">
        <f t="shared" si="169"/>
        <v>0</v>
      </c>
      <c r="Y23" s="13">
        <f t="shared" si="133"/>
        <v>0</v>
      </c>
      <c r="Z23" s="28">
        <f t="shared" si="169"/>
        <v>0</v>
      </c>
      <c r="AA23" s="13">
        <f t="shared" si="134"/>
        <v>0</v>
      </c>
      <c r="AB23" s="28">
        <f t="shared" si="169"/>
        <v>0</v>
      </c>
      <c r="AC23" s="13">
        <f t="shared" si="135"/>
        <v>0</v>
      </c>
      <c r="AD23" s="28">
        <f t="shared" si="169"/>
        <v>0</v>
      </c>
      <c r="AE23" s="13">
        <f t="shared" si="136"/>
        <v>0</v>
      </c>
      <c r="AF23" s="28">
        <f t="shared" si="137"/>
        <v>0</v>
      </c>
      <c r="AG23" s="13">
        <f t="shared" si="138"/>
        <v>0</v>
      </c>
      <c r="AH23" s="28">
        <f t="shared" si="169"/>
        <v>0</v>
      </c>
      <c r="AI23" s="13">
        <f t="shared" si="139"/>
        <v>0</v>
      </c>
      <c r="AJ23" s="28">
        <f t="shared" si="169"/>
        <v>0</v>
      </c>
      <c r="AK23" s="13">
        <f t="shared" si="140"/>
        <v>0</v>
      </c>
      <c r="AL23" s="28">
        <f t="shared" si="169"/>
        <v>0</v>
      </c>
      <c r="AM23" s="13">
        <f t="shared" si="141"/>
        <v>0</v>
      </c>
      <c r="AN23" s="28">
        <f t="shared" si="169"/>
        <v>0</v>
      </c>
      <c r="AO23" s="13">
        <f t="shared" si="142"/>
        <v>0</v>
      </c>
      <c r="AP23" s="28">
        <f t="shared" si="169"/>
        <v>0</v>
      </c>
      <c r="AQ23" s="13">
        <f t="shared" si="143"/>
        <v>0</v>
      </c>
      <c r="AR23" s="28">
        <f t="shared" si="169"/>
        <v>0</v>
      </c>
      <c r="AS23" s="13">
        <f t="shared" si="144"/>
        <v>0</v>
      </c>
      <c r="AT23" s="28">
        <f t="shared" si="169"/>
        <v>0</v>
      </c>
      <c r="AU23" s="13">
        <f t="shared" si="145"/>
        <v>0</v>
      </c>
      <c r="AV23" s="28">
        <f t="shared" si="169"/>
        <v>0</v>
      </c>
      <c r="AW23" s="13">
        <f t="shared" si="146"/>
        <v>0</v>
      </c>
      <c r="AX23" s="28">
        <f t="shared" si="124"/>
        <v>0</v>
      </c>
      <c r="AY23" s="13">
        <f t="shared" si="147"/>
        <v>0</v>
      </c>
      <c r="AZ23" s="28">
        <f t="shared" si="169"/>
        <v>0</v>
      </c>
      <c r="BA23" s="13">
        <f t="shared" si="148"/>
        <v>0</v>
      </c>
      <c r="BB23" s="28">
        <f t="shared" si="124"/>
        <v>0</v>
      </c>
      <c r="BC23" s="13">
        <f t="shared" si="149"/>
        <v>0</v>
      </c>
      <c r="BD23" s="28">
        <f t="shared" si="169"/>
        <v>0</v>
      </c>
      <c r="BE23" s="13">
        <f t="shared" si="150"/>
        <v>0</v>
      </c>
      <c r="BF23" s="28">
        <f t="shared" si="169"/>
        <v>0</v>
      </c>
      <c r="BG23" s="13">
        <f t="shared" si="151"/>
        <v>0</v>
      </c>
      <c r="BH23" s="28">
        <f t="shared" si="169"/>
        <v>0</v>
      </c>
      <c r="BI23" s="13">
        <f t="shared" si="152"/>
        <v>0</v>
      </c>
      <c r="BJ23" s="28">
        <f t="shared" si="124"/>
        <v>0</v>
      </c>
      <c r="BK23" s="13">
        <f t="shared" si="153"/>
        <v>0</v>
      </c>
      <c r="BL23" s="28">
        <f t="shared" si="124"/>
        <v>0</v>
      </c>
      <c r="BM23" s="13">
        <f t="shared" si="154"/>
        <v>0</v>
      </c>
      <c r="BN23" s="28">
        <f t="shared" si="169"/>
        <v>0</v>
      </c>
      <c r="BO23" s="13">
        <f t="shared" si="155"/>
        <v>0</v>
      </c>
      <c r="BP23" s="28">
        <f t="shared" si="124"/>
        <v>0</v>
      </c>
      <c r="BQ23" s="13">
        <f t="shared" si="156"/>
        <v>0</v>
      </c>
      <c r="BR23" s="28">
        <f t="shared" si="169"/>
        <v>0</v>
      </c>
      <c r="BS23" s="13">
        <f t="shared" si="157"/>
        <v>0</v>
      </c>
      <c r="BT23" s="28">
        <f t="shared" si="169"/>
        <v>0</v>
      </c>
      <c r="BU23" s="13">
        <f t="shared" si="158"/>
        <v>0</v>
      </c>
      <c r="BV23" s="28">
        <f t="shared" si="169"/>
        <v>0</v>
      </c>
      <c r="BW23" s="13">
        <f t="shared" si="159"/>
        <v>0</v>
      </c>
      <c r="BX23" s="28">
        <f t="shared" si="169"/>
        <v>0</v>
      </c>
      <c r="BY23" s="13">
        <f t="shared" si="160"/>
        <v>0</v>
      </c>
      <c r="BZ23" s="28">
        <f t="shared" si="169"/>
        <v>0</v>
      </c>
      <c r="CA23" s="13">
        <f t="shared" si="161"/>
        <v>0</v>
      </c>
      <c r="CB23" s="28">
        <f t="shared" si="124"/>
        <v>0</v>
      </c>
      <c r="CC23" s="13">
        <f t="shared" si="162"/>
        <v>0</v>
      </c>
      <c r="CD23" s="28">
        <f t="shared" si="169"/>
        <v>0</v>
      </c>
      <c r="CE23" s="13">
        <f t="shared" si="163"/>
        <v>0</v>
      </c>
      <c r="CF23" s="28">
        <f t="shared" si="169"/>
        <v>0</v>
      </c>
      <c r="CG23" s="13">
        <f t="shared" si="164"/>
        <v>0</v>
      </c>
      <c r="CH23" s="28">
        <f t="shared" si="169"/>
        <v>0</v>
      </c>
      <c r="CI23" s="13">
        <f t="shared" si="165"/>
        <v>0</v>
      </c>
      <c r="CJ23" s="28">
        <f t="shared" si="169"/>
        <v>0</v>
      </c>
      <c r="CK23" s="13">
        <f t="shared" si="166"/>
        <v>0</v>
      </c>
      <c r="CL23" s="28">
        <f t="shared" si="169"/>
        <v>0</v>
      </c>
      <c r="CM23" s="13">
        <f t="shared" si="167"/>
        <v>0</v>
      </c>
    </row>
    <row r="24" spans="1:91" x14ac:dyDescent="0.25">
      <c r="A24" s="42" t="s">
        <v>80</v>
      </c>
      <c r="B24" s="48" t="s">
        <v>71</v>
      </c>
      <c r="C24" s="3" t="s">
        <v>63</v>
      </c>
      <c r="D24" s="48" t="s">
        <v>71</v>
      </c>
      <c r="E24" s="3" t="s">
        <v>63</v>
      </c>
      <c r="F24" s="48" t="s">
        <v>71</v>
      </c>
      <c r="G24" s="3" t="s">
        <v>63</v>
      </c>
      <c r="H24" s="48" t="s">
        <v>71</v>
      </c>
      <c r="I24" s="3" t="s">
        <v>63</v>
      </c>
      <c r="J24" s="48" t="s">
        <v>71</v>
      </c>
      <c r="K24" s="3" t="s">
        <v>63</v>
      </c>
      <c r="L24" s="48" t="s">
        <v>71</v>
      </c>
      <c r="M24" s="3" t="s">
        <v>63</v>
      </c>
      <c r="N24" s="48" t="s">
        <v>71</v>
      </c>
      <c r="O24" s="3" t="s">
        <v>63</v>
      </c>
      <c r="P24" s="48" t="s">
        <v>71</v>
      </c>
      <c r="Q24" s="3" t="s">
        <v>63</v>
      </c>
      <c r="R24" s="48" t="s">
        <v>71</v>
      </c>
      <c r="S24" s="3" t="s">
        <v>63</v>
      </c>
      <c r="T24" s="48" t="s">
        <v>71</v>
      </c>
      <c r="U24" s="3" t="s">
        <v>63</v>
      </c>
      <c r="V24" s="48" t="s">
        <v>71</v>
      </c>
      <c r="W24" s="3" t="s">
        <v>63</v>
      </c>
      <c r="X24" s="48" t="s">
        <v>71</v>
      </c>
      <c r="Y24" s="3" t="s">
        <v>63</v>
      </c>
      <c r="Z24" s="48" t="s">
        <v>71</v>
      </c>
      <c r="AA24" s="3" t="s">
        <v>63</v>
      </c>
      <c r="AB24" s="48" t="s">
        <v>71</v>
      </c>
      <c r="AC24" s="3" t="s">
        <v>63</v>
      </c>
      <c r="AD24" s="48" t="s">
        <v>71</v>
      </c>
      <c r="AE24" s="3" t="s">
        <v>63</v>
      </c>
      <c r="AF24" s="48" t="s">
        <v>71</v>
      </c>
      <c r="AG24" s="3" t="s">
        <v>63</v>
      </c>
      <c r="AH24" s="48" t="s">
        <v>71</v>
      </c>
      <c r="AI24" s="3" t="s">
        <v>63</v>
      </c>
      <c r="AJ24" s="48" t="s">
        <v>71</v>
      </c>
      <c r="AK24" s="3" t="s">
        <v>63</v>
      </c>
      <c r="AL24" s="48" t="s">
        <v>71</v>
      </c>
      <c r="AM24" s="3" t="s">
        <v>63</v>
      </c>
      <c r="AN24" s="48" t="s">
        <v>71</v>
      </c>
      <c r="AO24" s="3" t="s">
        <v>63</v>
      </c>
      <c r="AP24" s="48" t="s">
        <v>71</v>
      </c>
      <c r="AQ24" s="3" t="s">
        <v>63</v>
      </c>
      <c r="AR24" s="48" t="s">
        <v>71</v>
      </c>
      <c r="AS24" s="3" t="s">
        <v>63</v>
      </c>
      <c r="AT24" s="48" t="s">
        <v>71</v>
      </c>
      <c r="AU24" s="3" t="s">
        <v>63</v>
      </c>
      <c r="AV24" s="48" t="s">
        <v>71</v>
      </c>
      <c r="AW24" s="3" t="s">
        <v>63</v>
      </c>
      <c r="AX24" s="48" t="s">
        <v>71</v>
      </c>
      <c r="AY24" s="3" t="s">
        <v>63</v>
      </c>
      <c r="AZ24" s="48" t="s">
        <v>71</v>
      </c>
      <c r="BA24" s="3" t="s">
        <v>63</v>
      </c>
      <c r="BB24" s="48" t="s">
        <v>71</v>
      </c>
      <c r="BC24" s="3" t="s">
        <v>63</v>
      </c>
      <c r="BD24" s="48" t="s">
        <v>71</v>
      </c>
      <c r="BE24" s="3" t="s">
        <v>63</v>
      </c>
      <c r="BF24" s="48" t="s">
        <v>71</v>
      </c>
      <c r="BG24" s="3" t="s">
        <v>63</v>
      </c>
      <c r="BH24" s="48" t="s">
        <v>71</v>
      </c>
      <c r="BI24" s="3" t="s">
        <v>63</v>
      </c>
      <c r="BJ24" s="48" t="s">
        <v>71</v>
      </c>
      <c r="BK24" s="3" t="s">
        <v>63</v>
      </c>
      <c r="BL24" s="48" t="s">
        <v>71</v>
      </c>
      <c r="BM24" s="3" t="s">
        <v>63</v>
      </c>
      <c r="BN24" s="48" t="s">
        <v>71</v>
      </c>
      <c r="BO24" s="3" t="s">
        <v>63</v>
      </c>
      <c r="BP24" s="48" t="s">
        <v>71</v>
      </c>
      <c r="BQ24" s="3" t="s">
        <v>63</v>
      </c>
      <c r="BR24" s="48" t="s">
        <v>71</v>
      </c>
      <c r="BS24" s="3" t="s">
        <v>63</v>
      </c>
      <c r="BT24" s="48" t="s">
        <v>71</v>
      </c>
      <c r="BU24" s="3" t="s">
        <v>63</v>
      </c>
      <c r="BV24" s="48" t="s">
        <v>71</v>
      </c>
      <c r="BW24" s="3" t="s">
        <v>63</v>
      </c>
      <c r="BX24" s="48" t="s">
        <v>71</v>
      </c>
      <c r="BY24" s="3" t="s">
        <v>63</v>
      </c>
      <c r="BZ24" s="48" t="s">
        <v>71</v>
      </c>
      <c r="CA24" s="3" t="s">
        <v>63</v>
      </c>
      <c r="CB24" s="48" t="s">
        <v>71</v>
      </c>
      <c r="CC24" s="3" t="s">
        <v>63</v>
      </c>
      <c r="CD24" s="48" t="s">
        <v>71</v>
      </c>
      <c r="CE24" s="3" t="s">
        <v>63</v>
      </c>
      <c r="CF24" s="48" t="s">
        <v>71</v>
      </c>
      <c r="CG24" s="3" t="s">
        <v>63</v>
      </c>
      <c r="CH24" s="48" t="s">
        <v>71</v>
      </c>
      <c r="CI24" s="3" t="s">
        <v>63</v>
      </c>
      <c r="CJ24" s="48" t="s">
        <v>71</v>
      </c>
      <c r="CK24" s="3" t="s">
        <v>63</v>
      </c>
      <c r="CL24" s="48" t="s">
        <v>71</v>
      </c>
      <c r="CM24" s="3" t="s">
        <v>63</v>
      </c>
    </row>
    <row r="25" spans="1:91" x14ac:dyDescent="0.25">
      <c r="A25" s="46" t="s">
        <v>81</v>
      </c>
      <c r="B25" s="26">
        <v>0.1111</v>
      </c>
      <c r="C25" s="13">
        <f t="shared" ref="C25:C31" si="171">ROUND(B$8*B25,2)</f>
        <v>100.76</v>
      </c>
      <c r="D25" s="28">
        <f t="shared" ref="D25:CL31" si="172">$B25</f>
        <v>0.1111</v>
      </c>
      <c r="E25" s="13">
        <f t="shared" ref="E25:E31" si="173">ROUND(D$8*D25,2)</f>
        <v>60.46</v>
      </c>
      <c r="F25" s="28">
        <f t="shared" ref="F25:CD31" si="174">$B25</f>
        <v>0.1111</v>
      </c>
      <c r="G25" s="13">
        <f t="shared" ref="G25:G31" si="175">ROUND(F$8*F25,2)</f>
        <v>80.61</v>
      </c>
      <c r="H25" s="28">
        <f t="shared" si="172"/>
        <v>0.1111</v>
      </c>
      <c r="I25" s="13">
        <f t="shared" ref="I25:I31" si="176">ROUND(H$8*H25,2)</f>
        <v>60.46</v>
      </c>
      <c r="J25" s="28">
        <f t="shared" si="172"/>
        <v>0.1111</v>
      </c>
      <c r="K25" s="13">
        <f t="shared" ref="K25:K31" si="177">ROUND(J$8*J25,2)</f>
        <v>60.46</v>
      </c>
      <c r="L25" s="28">
        <f t="shared" si="172"/>
        <v>0.1111</v>
      </c>
      <c r="M25" s="13">
        <f t="shared" ref="M25:M31" si="178">ROUND(L$8*L25,2)</f>
        <v>60.46</v>
      </c>
      <c r="N25" s="28">
        <f t="shared" si="172"/>
        <v>0.1111</v>
      </c>
      <c r="O25" s="13">
        <f t="shared" ref="O25:O31" si="179">ROUND(N$8*N25,2)</f>
        <v>80.61</v>
      </c>
      <c r="P25" s="28">
        <f t="shared" si="172"/>
        <v>0.1111</v>
      </c>
      <c r="Q25" s="13">
        <f t="shared" ref="Q25:Q31" si="180">ROUND(P$8*P25,2)</f>
        <v>60.46</v>
      </c>
      <c r="R25" s="28">
        <f t="shared" si="172"/>
        <v>0.1111</v>
      </c>
      <c r="S25" s="13">
        <f t="shared" ref="S25:S31" si="181">ROUND(R$8*R25,2)</f>
        <v>60.46</v>
      </c>
      <c r="T25" s="28">
        <f t="shared" si="174"/>
        <v>0.1111</v>
      </c>
      <c r="U25" s="13">
        <f t="shared" ref="U25:U31" si="182">ROUND(T$8*T25,2)</f>
        <v>60.46</v>
      </c>
      <c r="V25" s="28">
        <f t="shared" si="174"/>
        <v>0.1111</v>
      </c>
      <c r="W25" s="13">
        <f t="shared" ref="W25:W31" si="183">ROUND(V$8*V25,2)</f>
        <v>60.46</v>
      </c>
      <c r="X25" s="28">
        <f t="shared" si="174"/>
        <v>0.1111</v>
      </c>
      <c r="Y25" s="13">
        <f t="shared" ref="Y25:Y31" si="184">ROUND(X$8*X25,2)</f>
        <v>60.46</v>
      </c>
      <c r="Z25" s="28">
        <f t="shared" si="174"/>
        <v>0.1111</v>
      </c>
      <c r="AA25" s="13">
        <f t="shared" ref="AA25:AA31" si="185">ROUND(Z$8*Z25,2)</f>
        <v>60.46</v>
      </c>
      <c r="AB25" s="28">
        <f t="shared" si="174"/>
        <v>0.1111</v>
      </c>
      <c r="AC25" s="13">
        <f t="shared" ref="AC25:AC31" si="186">ROUND(AB$8*AB25,2)</f>
        <v>60.46</v>
      </c>
      <c r="AD25" s="28">
        <f t="shared" si="174"/>
        <v>0.1111</v>
      </c>
      <c r="AE25" s="13">
        <f t="shared" ref="AE25:AE31" si="187">ROUND(AD$8*AD25,2)</f>
        <v>60.46</v>
      </c>
      <c r="AF25" s="28">
        <f t="shared" ref="AF25:AF31" si="188">$B25</f>
        <v>0.1111</v>
      </c>
      <c r="AG25" s="13">
        <f t="shared" ref="AG25:AG31" si="189">ROUND(AF$8*AF25,2)</f>
        <v>60.46</v>
      </c>
      <c r="AH25" s="28">
        <f t="shared" si="174"/>
        <v>0.1111</v>
      </c>
      <c r="AI25" s="13">
        <f t="shared" ref="AI25:AI31" si="190">ROUND(AH$8*AH25,2)</f>
        <v>60.46</v>
      </c>
      <c r="AJ25" s="28">
        <f t="shared" si="174"/>
        <v>0.1111</v>
      </c>
      <c r="AK25" s="13">
        <f t="shared" ref="AK25:AK31" si="191">ROUND(AJ$8*AJ25,2)</f>
        <v>60.46</v>
      </c>
      <c r="AL25" s="28">
        <f t="shared" si="174"/>
        <v>0.1111</v>
      </c>
      <c r="AM25" s="13">
        <f t="shared" ref="AM25:AM31" si="192">ROUND(AL$8*AL25,2)</f>
        <v>60.46</v>
      </c>
      <c r="AN25" s="28">
        <f t="shared" si="174"/>
        <v>0.1111</v>
      </c>
      <c r="AO25" s="13">
        <f t="shared" ref="AO25:AO31" si="193">ROUND(AN$8*AN25,2)</f>
        <v>80.61</v>
      </c>
      <c r="AP25" s="28">
        <f t="shared" si="174"/>
        <v>0.1111</v>
      </c>
      <c r="AQ25" s="13">
        <f t="shared" ref="AQ25:AQ31" si="194">ROUND(AP$8*AP25,2)</f>
        <v>60.46</v>
      </c>
      <c r="AR25" s="28">
        <f t="shared" si="174"/>
        <v>0.1111</v>
      </c>
      <c r="AS25" s="13">
        <f t="shared" ref="AS25:AS31" si="195">ROUND(AR$8*AR25,2)</f>
        <v>60.46</v>
      </c>
      <c r="AT25" s="28">
        <f t="shared" si="174"/>
        <v>0.1111</v>
      </c>
      <c r="AU25" s="13">
        <f t="shared" ref="AU25:AU31" si="196">ROUND(AT$8*AT25,2)</f>
        <v>60.46</v>
      </c>
      <c r="AV25" s="28">
        <f t="shared" si="174"/>
        <v>0.1111</v>
      </c>
      <c r="AW25" s="13">
        <f t="shared" ref="AW25:AW31" si="197">ROUND(AV$8*AV25,2)</f>
        <v>60.46</v>
      </c>
      <c r="AX25" s="28">
        <f t="shared" si="174"/>
        <v>0.1111</v>
      </c>
      <c r="AY25" s="13">
        <f t="shared" ref="AY25:AY31" si="198">ROUND(AX$8*AX25,2)</f>
        <v>60.46</v>
      </c>
      <c r="AZ25" s="28">
        <f t="shared" si="174"/>
        <v>0.1111</v>
      </c>
      <c r="BA25" s="13">
        <f t="shared" ref="BA25:BA31" si="199">ROUND(AZ$8*AZ25,2)</f>
        <v>60.46</v>
      </c>
      <c r="BB25" s="28">
        <f t="shared" si="174"/>
        <v>0.1111</v>
      </c>
      <c r="BC25" s="13">
        <f t="shared" ref="BC25:BC31" si="200">ROUND(BB$8*BB25,2)</f>
        <v>80.61</v>
      </c>
      <c r="BD25" s="28">
        <f t="shared" si="174"/>
        <v>0.1111</v>
      </c>
      <c r="BE25" s="13">
        <f t="shared" ref="BE25:BE31" si="201">ROUND(BD$8*BD25,2)</f>
        <v>100.76</v>
      </c>
      <c r="BF25" s="28">
        <f t="shared" si="174"/>
        <v>0.1111</v>
      </c>
      <c r="BG25" s="13">
        <f t="shared" ref="BG25:BG31" si="202">ROUND(BF$8*BF25,2)</f>
        <v>60.46</v>
      </c>
      <c r="BH25" s="28">
        <f t="shared" si="174"/>
        <v>0.1111</v>
      </c>
      <c r="BI25" s="13">
        <f t="shared" ref="BI25:BI31" si="203">ROUND(BH$8*BH25,2)</f>
        <v>60.46</v>
      </c>
      <c r="BJ25" s="28">
        <f t="shared" si="174"/>
        <v>0.1111</v>
      </c>
      <c r="BK25" s="13">
        <f t="shared" ref="BK25:BK31" si="204">ROUND(BJ$8*BJ25,2)</f>
        <v>60.46</v>
      </c>
      <c r="BL25" s="28">
        <f t="shared" si="174"/>
        <v>0.1111</v>
      </c>
      <c r="BM25" s="13">
        <f t="shared" ref="BM25:BM31" si="205">ROUND(BL$8*BL25,2)</f>
        <v>60.46</v>
      </c>
      <c r="BN25" s="28">
        <f t="shared" si="174"/>
        <v>0.1111</v>
      </c>
      <c r="BO25" s="13">
        <f t="shared" ref="BO25:BO31" si="206">ROUND(BN$8*BN25,2)</f>
        <v>60.46</v>
      </c>
      <c r="BP25" s="28">
        <f t="shared" si="174"/>
        <v>0.1111</v>
      </c>
      <c r="BQ25" s="13">
        <f t="shared" ref="BQ25:BQ31" si="207">ROUND(BP$8*BP25,2)</f>
        <v>60.46</v>
      </c>
      <c r="BR25" s="28">
        <f t="shared" si="174"/>
        <v>0.1111</v>
      </c>
      <c r="BS25" s="13">
        <f t="shared" ref="BS25:BS31" si="208">ROUND(BR$8*BR25,2)</f>
        <v>60.46</v>
      </c>
      <c r="BT25" s="28">
        <f t="shared" si="174"/>
        <v>0.1111</v>
      </c>
      <c r="BU25" s="13">
        <f t="shared" ref="BU25:BU31" si="209">ROUND(BT$8*BT25,2)</f>
        <v>60.46</v>
      </c>
      <c r="BV25" s="28">
        <f t="shared" si="174"/>
        <v>0.1111</v>
      </c>
      <c r="BW25" s="13">
        <f t="shared" ref="BW25:BW31" si="210">ROUND(BV$8*BV25,2)</f>
        <v>60.46</v>
      </c>
      <c r="BX25" s="28">
        <f t="shared" si="174"/>
        <v>0.1111</v>
      </c>
      <c r="BY25" s="13">
        <f t="shared" ref="BY25:BY31" si="211">ROUND(BX$8*BX25,2)</f>
        <v>80.61</v>
      </c>
      <c r="BZ25" s="28">
        <f t="shared" si="174"/>
        <v>0.1111</v>
      </c>
      <c r="CA25" s="13">
        <f t="shared" ref="CA25:CA31" si="212">ROUND(BZ$8*BZ25,2)</f>
        <v>60.46</v>
      </c>
      <c r="CB25" s="28">
        <f t="shared" si="174"/>
        <v>0.1111</v>
      </c>
      <c r="CC25" s="13">
        <f t="shared" ref="CC25:CC31" si="213">ROUND(CB$8*CB25,2)</f>
        <v>80.61</v>
      </c>
      <c r="CD25" s="28">
        <f t="shared" si="174"/>
        <v>0.1111</v>
      </c>
      <c r="CE25" s="13">
        <f t="shared" ref="CE25:CE31" si="214">ROUND(CD$8*CD25,2)</f>
        <v>60.46</v>
      </c>
      <c r="CF25" s="28">
        <f t="shared" si="172"/>
        <v>0.1111</v>
      </c>
      <c r="CG25" s="13">
        <f t="shared" ref="CG25:CG31" si="215">ROUND(CF$8*CF25,2)</f>
        <v>60.46</v>
      </c>
      <c r="CH25" s="28">
        <f t="shared" si="172"/>
        <v>0.1111</v>
      </c>
      <c r="CI25" s="13">
        <f t="shared" ref="CI25:CI31" si="216">ROUND(CH$8*CH25,2)</f>
        <v>60.46</v>
      </c>
      <c r="CJ25" s="28">
        <f t="shared" si="172"/>
        <v>0.1111</v>
      </c>
      <c r="CK25" s="13">
        <f t="shared" ref="CK25:CK31" si="217">ROUND(CJ$8*CJ25,2)</f>
        <v>60.46</v>
      </c>
      <c r="CL25" s="28">
        <f t="shared" si="172"/>
        <v>0.1111</v>
      </c>
      <c r="CM25" s="13">
        <f t="shared" ref="CM25:CM31" si="218">ROUND(CL$8*CL25,2)</f>
        <v>60.46</v>
      </c>
    </row>
    <row r="26" spans="1:91" x14ac:dyDescent="0.25">
      <c r="A26" s="46" t="s">
        <v>82</v>
      </c>
      <c r="B26" s="66"/>
      <c r="C26" s="13">
        <f t="shared" si="171"/>
        <v>0</v>
      </c>
      <c r="D26" s="67">
        <f t="shared" ref="D26:CL31" si="219">$B26</f>
        <v>0</v>
      </c>
      <c r="E26" s="13">
        <f t="shared" si="173"/>
        <v>0</v>
      </c>
      <c r="F26" s="67">
        <f t="shared" si="219"/>
        <v>0</v>
      </c>
      <c r="G26" s="13">
        <f t="shared" si="175"/>
        <v>0</v>
      </c>
      <c r="H26" s="67">
        <f t="shared" si="219"/>
        <v>0</v>
      </c>
      <c r="I26" s="13">
        <f t="shared" si="176"/>
        <v>0</v>
      </c>
      <c r="J26" s="67">
        <f t="shared" si="172"/>
        <v>0</v>
      </c>
      <c r="K26" s="13">
        <f t="shared" si="177"/>
        <v>0</v>
      </c>
      <c r="L26" s="67">
        <f t="shared" si="219"/>
        <v>0</v>
      </c>
      <c r="M26" s="13">
        <f t="shared" si="178"/>
        <v>0</v>
      </c>
      <c r="N26" s="67">
        <f t="shared" si="172"/>
        <v>0</v>
      </c>
      <c r="O26" s="13">
        <f t="shared" si="179"/>
        <v>0</v>
      </c>
      <c r="P26" s="67">
        <f t="shared" si="219"/>
        <v>0</v>
      </c>
      <c r="Q26" s="13">
        <f t="shared" si="180"/>
        <v>0</v>
      </c>
      <c r="R26" s="67">
        <f t="shared" si="219"/>
        <v>0</v>
      </c>
      <c r="S26" s="13">
        <f t="shared" si="181"/>
        <v>0</v>
      </c>
      <c r="T26" s="67">
        <f t="shared" si="219"/>
        <v>0</v>
      </c>
      <c r="U26" s="13">
        <f t="shared" si="182"/>
        <v>0</v>
      </c>
      <c r="V26" s="67">
        <f t="shared" si="219"/>
        <v>0</v>
      </c>
      <c r="W26" s="13">
        <f t="shared" si="183"/>
        <v>0</v>
      </c>
      <c r="X26" s="67">
        <f t="shared" si="219"/>
        <v>0</v>
      </c>
      <c r="Y26" s="13">
        <f t="shared" si="184"/>
        <v>0</v>
      </c>
      <c r="Z26" s="67">
        <f t="shared" si="219"/>
        <v>0</v>
      </c>
      <c r="AA26" s="13">
        <f t="shared" si="185"/>
        <v>0</v>
      </c>
      <c r="AB26" s="67">
        <f t="shared" si="219"/>
        <v>0</v>
      </c>
      <c r="AC26" s="13">
        <f t="shared" si="186"/>
        <v>0</v>
      </c>
      <c r="AD26" s="67">
        <f t="shared" si="219"/>
        <v>0</v>
      </c>
      <c r="AE26" s="13">
        <f t="shared" si="187"/>
        <v>0</v>
      </c>
      <c r="AF26" s="67">
        <f t="shared" si="188"/>
        <v>0</v>
      </c>
      <c r="AG26" s="13">
        <f t="shared" si="189"/>
        <v>0</v>
      </c>
      <c r="AH26" s="67">
        <f t="shared" si="219"/>
        <v>0</v>
      </c>
      <c r="AI26" s="13">
        <f t="shared" si="190"/>
        <v>0</v>
      </c>
      <c r="AJ26" s="67">
        <f t="shared" si="219"/>
        <v>0</v>
      </c>
      <c r="AK26" s="13">
        <f t="shared" si="191"/>
        <v>0</v>
      </c>
      <c r="AL26" s="67">
        <f t="shared" si="219"/>
        <v>0</v>
      </c>
      <c r="AM26" s="13">
        <f t="shared" si="192"/>
        <v>0</v>
      </c>
      <c r="AN26" s="67">
        <f t="shared" si="219"/>
        <v>0</v>
      </c>
      <c r="AO26" s="13">
        <f t="shared" si="193"/>
        <v>0</v>
      </c>
      <c r="AP26" s="67">
        <f t="shared" si="219"/>
        <v>0</v>
      </c>
      <c r="AQ26" s="13">
        <f t="shared" si="194"/>
        <v>0</v>
      </c>
      <c r="AR26" s="67">
        <f t="shared" si="219"/>
        <v>0</v>
      </c>
      <c r="AS26" s="13">
        <f t="shared" si="195"/>
        <v>0</v>
      </c>
      <c r="AT26" s="67">
        <f t="shared" si="219"/>
        <v>0</v>
      </c>
      <c r="AU26" s="13">
        <f t="shared" si="196"/>
        <v>0</v>
      </c>
      <c r="AV26" s="67">
        <f t="shared" si="219"/>
        <v>0</v>
      </c>
      <c r="AW26" s="13">
        <f t="shared" si="197"/>
        <v>0</v>
      </c>
      <c r="AX26" s="67">
        <f t="shared" si="174"/>
        <v>0</v>
      </c>
      <c r="AY26" s="13">
        <f t="shared" si="198"/>
        <v>0</v>
      </c>
      <c r="AZ26" s="67">
        <f t="shared" si="219"/>
        <v>0</v>
      </c>
      <c r="BA26" s="13">
        <f t="shared" si="199"/>
        <v>0</v>
      </c>
      <c r="BB26" s="67">
        <f t="shared" si="174"/>
        <v>0</v>
      </c>
      <c r="BC26" s="13">
        <f t="shared" si="200"/>
        <v>0</v>
      </c>
      <c r="BD26" s="67">
        <f t="shared" si="219"/>
        <v>0</v>
      </c>
      <c r="BE26" s="13">
        <f t="shared" si="201"/>
        <v>0</v>
      </c>
      <c r="BF26" s="67">
        <f t="shared" si="219"/>
        <v>0</v>
      </c>
      <c r="BG26" s="13">
        <f t="shared" si="202"/>
        <v>0</v>
      </c>
      <c r="BH26" s="67">
        <f t="shared" si="219"/>
        <v>0</v>
      </c>
      <c r="BI26" s="13">
        <f t="shared" si="203"/>
        <v>0</v>
      </c>
      <c r="BJ26" s="67">
        <f t="shared" si="174"/>
        <v>0</v>
      </c>
      <c r="BK26" s="13">
        <f t="shared" si="204"/>
        <v>0</v>
      </c>
      <c r="BL26" s="67">
        <f t="shared" si="174"/>
        <v>0</v>
      </c>
      <c r="BM26" s="13">
        <f t="shared" si="205"/>
        <v>0</v>
      </c>
      <c r="BN26" s="67">
        <f t="shared" si="219"/>
        <v>0</v>
      </c>
      <c r="BO26" s="13">
        <f t="shared" si="206"/>
        <v>0</v>
      </c>
      <c r="BP26" s="67">
        <f t="shared" si="174"/>
        <v>0</v>
      </c>
      <c r="BQ26" s="13">
        <f t="shared" si="207"/>
        <v>0</v>
      </c>
      <c r="BR26" s="67">
        <f t="shared" si="219"/>
        <v>0</v>
      </c>
      <c r="BS26" s="13">
        <f t="shared" si="208"/>
        <v>0</v>
      </c>
      <c r="BT26" s="67">
        <f t="shared" si="219"/>
        <v>0</v>
      </c>
      <c r="BU26" s="13">
        <f t="shared" si="209"/>
        <v>0</v>
      </c>
      <c r="BV26" s="67">
        <f t="shared" si="219"/>
        <v>0</v>
      </c>
      <c r="BW26" s="13">
        <f t="shared" si="210"/>
        <v>0</v>
      </c>
      <c r="BX26" s="67">
        <f t="shared" si="219"/>
        <v>0</v>
      </c>
      <c r="BY26" s="13">
        <f t="shared" si="211"/>
        <v>0</v>
      </c>
      <c r="BZ26" s="67">
        <f t="shared" si="219"/>
        <v>0</v>
      </c>
      <c r="CA26" s="13">
        <f t="shared" si="212"/>
        <v>0</v>
      </c>
      <c r="CB26" s="67">
        <f t="shared" si="174"/>
        <v>0</v>
      </c>
      <c r="CC26" s="13">
        <f t="shared" si="213"/>
        <v>0</v>
      </c>
      <c r="CD26" s="67">
        <f t="shared" si="219"/>
        <v>0</v>
      </c>
      <c r="CE26" s="13">
        <f t="shared" si="214"/>
        <v>0</v>
      </c>
      <c r="CF26" s="67">
        <f t="shared" si="219"/>
        <v>0</v>
      </c>
      <c r="CG26" s="13">
        <f t="shared" si="215"/>
        <v>0</v>
      </c>
      <c r="CH26" s="67">
        <f t="shared" si="219"/>
        <v>0</v>
      </c>
      <c r="CI26" s="13">
        <f t="shared" si="216"/>
        <v>0</v>
      </c>
      <c r="CJ26" s="67">
        <f t="shared" si="219"/>
        <v>0</v>
      </c>
      <c r="CK26" s="13">
        <f t="shared" si="217"/>
        <v>0</v>
      </c>
      <c r="CL26" s="67">
        <f t="shared" si="219"/>
        <v>0</v>
      </c>
      <c r="CM26" s="13">
        <f t="shared" si="218"/>
        <v>0</v>
      </c>
    </row>
    <row r="27" spans="1:91" x14ac:dyDescent="0.25">
      <c r="A27" s="46" t="s">
        <v>83</v>
      </c>
      <c r="B27" s="66"/>
      <c r="C27" s="13">
        <f t="shared" si="171"/>
        <v>0</v>
      </c>
      <c r="D27" s="67">
        <f t="shared" si="219"/>
        <v>0</v>
      </c>
      <c r="E27" s="13">
        <f t="shared" si="173"/>
        <v>0</v>
      </c>
      <c r="F27" s="67">
        <f t="shared" si="219"/>
        <v>0</v>
      </c>
      <c r="G27" s="13">
        <f t="shared" si="175"/>
        <v>0</v>
      </c>
      <c r="H27" s="67">
        <f t="shared" si="219"/>
        <v>0</v>
      </c>
      <c r="I27" s="13">
        <f t="shared" si="176"/>
        <v>0</v>
      </c>
      <c r="J27" s="67">
        <f t="shared" si="172"/>
        <v>0</v>
      </c>
      <c r="K27" s="13">
        <f t="shared" si="177"/>
        <v>0</v>
      </c>
      <c r="L27" s="67">
        <f t="shared" si="219"/>
        <v>0</v>
      </c>
      <c r="M27" s="13">
        <f t="shared" si="178"/>
        <v>0</v>
      </c>
      <c r="N27" s="67">
        <f t="shared" si="172"/>
        <v>0</v>
      </c>
      <c r="O27" s="13">
        <f t="shared" si="179"/>
        <v>0</v>
      </c>
      <c r="P27" s="67">
        <f t="shared" si="219"/>
        <v>0</v>
      </c>
      <c r="Q27" s="13">
        <f t="shared" si="180"/>
        <v>0</v>
      </c>
      <c r="R27" s="67">
        <f t="shared" si="219"/>
        <v>0</v>
      </c>
      <c r="S27" s="13">
        <f t="shared" si="181"/>
        <v>0</v>
      </c>
      <c r="T27" s="67">
        <f t="shared" si="219"/>
        <v>0</v>
      </c>
      <c r="U27" s="13">
        <f t="shared" si="182"/>
        <v>0</v>
      </c>
      <c r="V27" s="67">
        <f t="shared" si="219"/>
        <v>0</v>
      </c>
      <c r="W27" s="13">
        <f t="shared" si="183"/>
        <v>0</v>
      </c>
      <c r="X27" s="67">
        <f t="shared" si="219"/>
        <v>0</v>
      </c>
      <c r="Y27" s="13">
        <f t="shared" si="184"/>
        <v>0</v>
      </c>
      <c r="Z27" s="67">
        <f t="shared" si="219"/>
        <v>0</v>
      </c>
      <c r="AA27" s="13">
        <f t="shared" si="185"/>
        <v>0</v>
      </c>
      <c r="AB27" s="67">
        <f t="shared" si="219"/>
        <v>0</v>
      </c>
      <c r="AC27" s="13">
        <f t="shared" si="186"/>
        <v>0</v>
      </c>
      <c r="AD27" s="67">
        <f t="shared" si="219"/>
        <v>0</v>
      </c>
      <c r="AE27" s="13">
        <f t="shared" si="187"/>
        <v>0</v>
      </c>
      <c r="AF27" s="67">
        <f t="shared" si="188"/>
        <v>0</v>
      </c>
      <c r="AG27" s="13">
        <f t="shared" si="189"/>
        <v>0</v>
      </c>
      <c r="AH27" s="67">
        <f t="shared" si="219"/>
        <v>0</v>
      </c>
      <c r="AI27" s="13">
        <f t="shared" si="190"/>
        <v>0</v>
      </c>
      <c r="AJ27" s="67">
        <f t="shared" si="219"/>
        <v>0</v>
      </c>
      <c r="AK27" s="13">
        <f t="shared" si="191"/>
        <v>0</v>
      </c>
      <c r="AL27" s="67">
        <f t="shared" si="219"/>
        <v>0</v>
      </c>
      <c r="AM27" s="13">
        <f t="shared" si="192"/>
        <v>0</v>
      </c>
      <c r="AN27" s="67">
        <f t="shared" si="219"/>
        <v>0</v>
      </c>
      <c r="AO27" s="13">
        <f t="shared" si="193"/>
        <v>0</v>
      </c>
      <c r="AP27" s="67">
        <f t="shared" si="219"/>
        <v>0</v>
      </c>
      <c r="AQ27" s="13">
        <f t="shared" si="194"/>
        <v>0</v>
      </c>
      <c r="AR27" s="67">
        <f t="shared" si="219"/>
        <v>0</v>
      </c>
      <c r="AS27" s="13">
        <f t="shared" si="195"/>
        <v>0</v>
      </c>
      <c r="AT27" s="67">
        <f t="shared" si="219"/>
        <v>0</v>
      </c>
      <c r="AU27" s="13">
        <f t="shared" si="196"/>
        <v>0</v>
      </c>
      <c r="AV27" s="67">
        <f t="shared" si="219"/>
        <v>0</v>
      </c>
      <c r="AW27" s="13">
        <f t="shared" si="197"/>
        <v>0</v>
      </c>
      <c r="AX27" s="67">
        <f t="shared" si="174"/>
        <v>0</v>
      </c>
      <c r="AY27" s="13">
        <f t="shared" si="198"/>
        <v>0</v>
      </c>
      <c r="AZ27" s="67">
        <f t="shared" si="219"/>
        <v>0</v>
      </c>
      <c r="BA27" s="13">
        <f t="shared" si="199"/>
        <v>0</v>
      </c>
      <c r="BB27" s="67">
        <f t="shared" si="174"/>
        <v>0</v>
      </c>
      <c r="BC27" s="13">
        <f t="shared" si="200"/>
        <v>0</v>
      </c>
      <c r="BD27" s="67">
        <f t="shared" si="219"/>
        <v>0</v>
      </c>
      <c r="BE27" s="13">
        <f t="shared" si="201"/>
        <v>0</v>
      </c>
      <c r="BF27" s="67">
        <f t="shared" si="219"/>
        <v>0</v>
      </c>
      <c r="BG27" s="13">
        <f t="shared" si="202"/>
        <v>0</v>
      </c>
      <c r="BH27" s="67">
        <f t="shared" si="219"/>
        <v>0</v>
      </c>
      <c r="BI27" s="13">
        <f t="shared" si="203"/>
        <v>0</v>
      </c>
      <c r="BJ27" s="67">
        <f t="shared" si="174"/>
        <v>0</v>
      </c>
      <c r="BK27" s="13">
        <f t="shared" si="204"/>
        <v>0</v>
      </c>
      <c r="BL27" s="67">
        <f t="shared" si="174"/>
        <v>0</v>
      </c>
      <c r="BM27" s="13">
        <f t="shared" si="205"/>
        <v>0</v>
      </c>
      <c r="BN27" s="67">
        <f t="shared" si="219"/>
        <v>0</v>
      </c>
      <c r="BO27" s="13">
        <f t="shared" si="206"/>
        <v>0</v>
      </c>
      <c r="BP27" s="67">
        <f t="shared" si="174"/>
        <v>0</v>
      </c>
      <c r="BQ27" s="13">
        <f t="shared" si="207"/>
        <v>0</v>
      </c>
      <c r="BR27" s="67">
        <f t="shared" si="219"/>
        <v>0</v>
      </c>
      <c r="BS27" s="13">
        <f t="shared" si="208"/>
        <v>0</v>
      </c>
      <c r="BT27" s="67">
        <f t="shared" si="219"/>
        <v>0</v>
      </c>
      <c r="BU27" s="13">
        <f t="shared" si="209"/>
        <v>0</v>
      </c>
      <c r="BV27" s="67">
        <f t="shared" si="219"/>
        <v>0</v>
      </c>
      <c r="BW27" s="13">
        <f t="shared" si="210"/>
        <v>0</v>
      </c>
      <c r="BX27" s="67">
        <f t="shared" si="219"/>
        <v>0</v>
      </c>
      <c r="BY27" s="13">
        <f t="shared" si="211"/>
        <v>0</v>
      </c>
      <c r="BZ27" s="67">
        <f t="shared" si="219"/>
        <v>0</v>
      </c>
      <c r="CA27" s="13">
        <f t="shared" si="212"/>
        <v>0</v>
      </c>
      <c r="CB27" s="67">
        <f t="shared" si="174"/>
        <v>0</v>
      </c>
      <c r="CC27" s="13">
        <f t="shared" si="213"/>
        <v>0</v>
      </c>
      <c r="CD27" s="67">
        <f t="shared" si="219"/>
        <v>0</v>
      </c>
      <c r="CE27" s="13">
        <f t="shared" si="214"/>
        <v>0</v>
      </c>
      <c r="CF27" s="67">
        <f t="shared" si="219"/>
        <v>0</v>
      </c>
      <c r="CG27" s="13">
        <f t="shared" si="215"/>
        <v>0</v>
      </c>
      <c r="CH27" s="67">
        <f t="shared" si="219"/>
        <v>0</v>
      </c>
      <c r="CI27" s="13">
        <f t="shared" si="216"/>
        <v>0</v>
      </c>
      <c r="CJ27" s="67">
        <f t="shared" si="219"/>
        <v>0</v>
      </c>
      <c r="CK27" s="13">
        <f t="shared" si="217"/>
        <v>0</v>
      </c>
      <c r="CL27" s="67">
        <f t="shared" si="219"/>
        <v>0</v>
      </c>
      <c r="CM27" s="13">
        <f t="shared" si="218"/>
        <v>0</v>
      </c>
    </row>
    <row r="28" spans="1:91" x14ac:dyDescent="0.25">
      <c r="A28" s="46" t="s">
        <v>84</v>
      </c>
      <c r="B28" s="66"/>
      <c r="C28" s="13">
        <f t="shared" si="171"/>
        <v>0</v>
      </c>
      <c r="D28" s="67">
        <f t="shared" si="219"/>
        <v>0</v>
      </c>
      <c r="E28" s="13">
        <f t="shared" si="173"/>
        <v>0</v>
      </c>
      <c r="F28" s="67">
        <f t="shared" si="219"/>
        <v>0</v>
      </c>
      <c r="G28" s="13">
        <f t="shared" si="175"/>
        <v>0</v>
      </c>
      <c r="H28" s="67">
        <f t="shared" si="219"/>
        <v>0</v>
      </c>
      <c r="I28" s="13">
        <f t="shared" si="176"/>
        <v>0</v>
      </c>
      <c r="J28" s="67">
        <f t="shared" si="172"/>
        <v>0</v>
      </c>
      <c r="K28" s="13">
        <f t="shared" si="177"/>
        <v>0</v>
      </c>
      <c r="L28" s="67">
        <f t="shared" si="219"/>
        <v>0</v>
      </c>
      <c r="M28" s="13">
        <f t="shared" si="178"/>
        <v>0</v>
      </c>
      <c r="N28" s="67">
        <f t="shared" si="172"/>
        <v>0</v>
      </c>
      <c r="O28" s="13">
        <f t="shared" si="179"/>
        <v>0</v>
      </c>
      <c r="P28" s="67">
        <f t="shared" si="219"/>
        <v>0</v>
      </c>
      <c r="Q28" s="13">
        <f t="shared" si="180"/>
        <v>0</v>
      </c>
      <c r="R28" s="67">
        <f t="shared" si="219"/>
        <v>0</v>
      </c>
      <c r="S28" s="13">
        <f t="shared" si="181"/>
        <v>0</v>
      </c>
      <c r="T28" s="67">
        <f t="shared" si="219"/>
        <v>0</v>
      </c>
      <c r="U28" s="13">
        <f t="shared" si="182"/>
        <v>0</v>
      </c>
      <c r="V28" s="67">
        <f t="shared" si="219"/>
        <v>0</v>
      </c>
      <c r="W28" s="13">
        <f t="shared" si="183"/>
        <v>0</v>
      </c>
      <c r="X28" s="67">
        <f t="shared" si="219"/>
        <v>0</v>
      </c>
      <c r="Y28" s="13">
        <f t="shared" si="184"/>
        <v>0</v>
      </c>
      <c r="Z28" s="67">
        <f t="shared" si="219"/>
        <v>0</v>
      </c>
      <c r="AA28" s="13">
        <f t="shared" si="185"/>
        <v>0</v>
      </c>
      <c r="AB28" s="67">
        <f t="shared" si="219"/>
        <v>0</v>
      </c>
      <c r="AC28" s="13">
        <f t="shared" si="186"/>
        <v>0</v>
      </c>
      <c r="AD28" s="67">
        <f t="shared" si="219"/>
        <v>0</v>
      </c>
      <c r="AE28" s="13">
        <f t="shared" si="187"/>
        <v>0</v>
      </c>
      <c r="AF28" s="67">
        <f t="shared" si="188"/>
        <v>0</v>
      </c>
      <c r="AG28" s="13">
        <f t="shared" si="189"/>
        <v>0</v>
      </c>
      <c r="AH28" s="67">
        <f t="shared" si="219"/>
        <v>0</v>
      </c>
      <c r="AI28" s="13">
        <f t="shared" si="190"/>
        <v>0</v>
      </c>
      <c r="AJ28" s="67">
        <f t="shared" si="219"/>
        <v>0</v>
      </c>
      <c r="AK28" s="13">
        <f t="shared" si="191"/>
        <v>0</v>
      </c>
      <c r="AL28" s="67">
        <f t="shared" si="219"/>
        <v>0</v>
      </c>
      <c r="AM28" s="13">
        <f t="shared" si="192"/>
        <v>0</v>
      </c>
      <c r="AN28" s="67">
        <f t="shared" si="219"/>
        <v>0</v>
      </c>
      <c r="AO28" s="13">
        <f t="shared" si="193"/>
        <v>0</v>
      </c>
      <c r="AP28" s="67">
        <f t="shared" si="219"/>
        <v>0</v>
      </c>
      <c r="AQ28" s="13">
        <f t="shared" si="194"/>
        <v>0</v>
      </c>
      <c r="AR28" s="67">
        <f t="shared" si="219"/>
        <v>0</v>
      </c>
      <c r="AS28" s="13">
        <f t="shared" si="195"/>
        <v>0</v>
      </c>
      <c r="AT28" s="67">
        <f t="shared" si="219"/>
        <v>0</v>
      </c>
      <c r="AU28" s="13">
        <f t="shared" si="196"/>
        <v>0</v>
      </c>
      <c r="AV28" s="67">
        <f t="shared" si="219"/>
        <v>0</v>
      </c>
      <c r="AW28" s="13">
        <f t="shared" si="197"/>
        <v>0</v>
      </c>
      <c r="AX28" s="67">
        <f t="shared" si="174"/>
        <v>0</v>
      </c>
      <c r="AY28" s="13">
        <f t="shared" si="198"/>
        <v>0</v>
      </c>
      <c r="AZ28" s="67">
        <f t="shared" si="219"/>
        <v>0</v>
      </c>
      <c r="BA28" s="13">
        <f t="shared" si="199"/>
        <v>0</v>
      </c>
      <c r="BB28" s="67">
        <f t="shared" si="174"/>
        <v>0</v>
      </c>
      <c r="BC28" s="13">
        <f t="shared" si="200"/>
        <v>0</v>
      </c>
      <c r="BD28" s="67">
        <f t="shared" si="219"/>
        <v>0</v>
      </c>
      <c r="BE28" s="13">
        <f t="shared" si="201"/>
        <v>0</v>
      </c>
      <c r="BF28" s="67">
        <f t="shared" si="219"/>
        <v>0</v>
      </c>
      <c r="BG28" s="13">
        <f t="shared" si="202"/>
        <v>0</v>
      </c>
      <c r="BH28" s="67">
        <f t="shared" si="219"/>
        <v>0</v>
      </c>
      <c r="BI28" s="13">
        <f t="shared" si="203"/>
        <v>0</v>
      </c>
      <c r="BJ28" s="67">
        <f t="shared" si="174"/>
        <v>0</v>
      </c>
      <c r="BK28" s="13">
        <f t="shared" si="204"/>
        <v>0</v>
      </c>
      <c r="BL28" s="67">
        <f t="shared" si="174"/>
        <v>0</v>
      </c>
      <c r="BM28" s="13">
        <f t="shared" si="205"/>
        <v>0</v>
      </c>
      <c r="BN28" s="67">
        <f t="shared" si="219"/>
        <v>0</v>
      </c>
      <c r="BO28" s="13">
        <f t="shared" si="206"/>
        <v>0</v>
      </c>
      <c r="BP28" s="67">
        <f t="shared" si="174"/>
        <v>0</v>
      </c>
      <c r="BQ28" s="13">
        <f t="shared" si="207"/>
        <v>0</v>
      </c>
      <c r="BR28" s="67">
        <f t="shared" si="219"/>
        <v>0</v>
      </c>
      <c r="BS28" s="13">
        <f t="shared" si="208"/>
        <v>0</v>
      </c>
      <c r="BT28" s="67">
        <f t="shared" si="219"/>
        <v>0</v>
      </c>
      <c r="BU28" s="13">
        <f t="shared" si="209"/>
        <v>0</v>
      </c>
      <c r="BV28" s="67">
        <f t="shared" si="219"/>
        <v>0</v>
      </c>
      <c r="BW28" s="13">
        <f t="shared" si="210"/>
        <v>0</v>
      </c>
      <c r="BX28" s="67">
        <f t="shared" si="219"/>
        <v>0</v>
      </c>
      <c r="BY28" s="13">
        <f t="shared" si="211"/>
        <v>0</v>
      </c>
      <c r="BZ28" s="67">
        <f t="shared" si="219"/>
        <v>0</v>
      </c>
      <c r="CA28" s="13">
        <f t="shared" si="212"/>
        <v>0</v>
      </c>
      <c r="CB28" s="67">
        <f t="shared" si="174"/>
        <v>0</v>
      </c>
      <c r="CC28" s="13">
        <f t="shared" si="213"/>
        <v>0</v>
      </c>
      <c r="CD28" s="67">
        <f t="shared" si="219"/>
        <v>0</v>
      </c>
      <c r="CE28" s="13">
        <f t="shared" si="214"/>
        <v>0</v>
      </c>
      <c r="CF28" s="67">
        <f t="shared" si="219"/>
        <v>0</v>
      </c>
      <c r="CG28" s="13">
        <f t="shared" si="215"/>
        <v>0</v>
      </c>
      <c r="CH28" s="67">
        <f t="shared" si="219"/>
        <v>0</v>
      </c>
      <c r="CI28" s="13">
        <f t="shared" si="216"/>
        <v>0</v>
      </c>
      <c r="CJ28" s="67">
        <f t="shared" si="219"/>
        <v>0</v>
      </c>
      <c r="CK28" s="13">
        <f t="shared" si="217"/>
        <v>0</v>
      </c>
      <c r="CL28" s="67">
        <f t="shared" si="219"/>
        <v>0</v>
      </c>
      <c r="CM28" s="13">
        <f t="shared" si="218"/>
        <v>0</v>
      </c>
    </row>
    <row r="29" spans="1:91" x14ac:dyDescent="0.25">
      <c r="A29" s="46" t="s">
        <v>85</v>
      </c>
      <c r="B29" s="66"/>
      <c r="C29" s="13">
        <f t="shared" si="171"/>
        <v>0</v>
      </c>
      <c r="D29" s="67">
        <f t="shared" si="219"/>
        <v>0</v>
      </c>
      <c r="E29" s="13">
        <f t="shared" si="173"/>
        <v>0</v>
      </c>
      <c r="F29" s="67">
        <f t="shared" si="219"/>
        <v>0</v>
      </c>
      <c r="G29" s="13">
        <f t="shared" si="175"/>
        <v>0</v>
      </c>
      <c r="H29" s="67">
        <f t="shared" si="219"/>
        <v>0</v>
      </c>
      <c r="I29" s="13">
        <f t="shared" si="176"/>
        <v>0</v>
      </c>
      <c r="J29" s="67">
        <f t="shared" si="172"/>
        <v>0</v>
      </c>
      <c r="K29" s="13">
        <f t="shared" si="177"/>
        <v>0</v>
      </c>
      <c r="L29" s="67">
        <f t="shared" si="219"/>
        <v>0</v>
      </c>
      <c r="M29" s="13">
        <f t="shared" si="178"/>
        <v>0</v>
      </c>
      <c r="N29" s="67">
        <f t="shared" si="172"/>
        <v>0</v>
      </c>
      <c r="O29" s="13">
        <f t="shared" si="179"/>
        <v>0</v>
      </c>
      <c r="P29" s="67">
        <f t="shared" si="219"/>
        <v>0</v>
      </c>
      <c r="Q29" s="13">
        <f t="shared" si="180"/>
        <v>0</v>
      </c>
      <c r="R29" s="67">
        <f t="shared" si="219"/>
        <v>0</v>
      </c>
      <c r="S29" s="13">
        <f t="shared" si="181"/>
        <v>0</v>
      </c>
      <c r="T29" s="67">
        <f t="shared" si="219"/>
        <v>0</v>
      </c>
      <c r="U29" s="13">
        <f t="shared" si="182"/>
        <v>0</v>
      </c>
      <c r="V29" s="67">
        <f t="shared" si="219"/>
        <v>0</v>
      </c>
      <c r="W29" s="13">
        <f t="shared" si="183"/>
        <v>0</v>
      </c>
      <c r="X29" s="67">
        <f t="shared" si="219"/>
        <v>0</v>
      </c>
      <c r="Y29" s="13">
        <f t="shared" si="184"/>
        <v>0</v>
      </c>
      <c r="Z29" s="67">
        <f t="shared" si="219"/>
        <v>0</v>
      </c>
      <c r="AA29" s="13">
        <f t="shared" si="185"/>
        <v>0</v>
      </c>
      <c r="AB29" s="67">
        <f t="shared" si="219"/>
        <v>0</v>
      </c>
      <c r="AC29" s="13">
        <f t="shared" si="186"/>
        <v>0</v>
      </c>
      <c r="AD29" s="67">
        <f t="shared" si="219"/>
        <v>0</v>
      </c>
      <c r="AE29" s="13">
        <f t="shared" si="187"/>
        <v>0</v>
      </c>
      <c r="AF29" s="67">
        <f t="shared" si="188"/>
        <v>0</v>
      </c>
      <c r="AG29" s="13">
        <f t="shared" si="189"/>
        <v>0</v>
      </c>
      <c r="AH29" s="67">
        <f t="shared" si="219"/>
        <v>0</v>
      </c>
      <c r="AI29" s="13">
        <f t="shared" si="190"/>
        <v>0</v>
      </c>
      <c r="AJ29" s="67">
        <f t="shared" si="219"/>
        <v>0</v>
      </c>
      <c r="AK29" s="13">
        <f t="shared" si="191"/>
        <v>0</v>
      </c>
      <c r="AL29" s="67">
        <f t="shared" si="219"/>
        <v>0</v>
      </c>
      <c r="AM29" s="13">
        <f t="shared" si="192"/>
        <v>0</v>
      </c>
      <c r="AN29" s="67">
        <f t="shared" si="219"/>
        <v>0</v>
      </c>
      <c r="AO29" s="13">
        <f t="shared" si="193"/>
        <v>0</v>
      </c>
      <c r="AP29" s="67">
        <f t="shared" si="219"/>
        <v>0</v>
      </c>
      <c r="AQ29" s="13">
        <f t="shared" si="194"/>
        <v>0</v>
      </c>
      <c r="AR29" s="67">
        <f t="shared" si="219"/>
        <v>0</v>
      </c>
      <c r="AS29" s="13">
        <f t="shared" si="195"/>
        <v>0</v>
      </c>
      <c r="AT29" s="67">
        <f t="shared" si="219"/>
        <v>0</v>
      </c>
      <c r="AU29" s="13">
        <f t="shared" si="196"/>
        <v>0</v>
      </c>
      <c r="AV29" s="67">
        <f t="shared" si="219"/>
        <v>0</v>
      </c>
      <c r="AW29" s="13">
        <f t="shared" si="197"/>
        <v>0</v>
      </c>
      <c r="AX29" s="67">
        <f t="shared" si="174"/>
        <v>0</v>
      </c>
      <c r="AY29" s="13">
        <f t="shared" si="198"/>
        <v>0</v>
      </c>
      <c r="AZ29" s="67">
        <f t="shared" si="219"/>
        <v>0</v>
      </c>
      <c r="BA29" s="13">
        <f t="shared" si="199"/>
        <v>0</v>
      </c>
      <c r="BB29" s="67">
        <f t="shared" si="174"/>
        <v>0</v>
      </c>
      <c r="BC29" s="13">
        <f t="shared" si="200"/>
        <v>0</v>
      </c>
      <c r="BD29" s="67">
        <f t="shared" si="219"/>
        <v>0</v>
      </c>
      <c r="BE29" s="13">
        <f t="shared" si="201"/>
        <v>0</v>
      </c>
      <c r="BF29" s="67">
        <f t="shared" si="219"/>
        <v>0</v>
      </c>
      <c r="BG29" s="13">
        <f t="shared" si="202"/>
        <v>0</v>
      </c>
      <c r="BH29" s="67">
        <f t="shared" si="219"/>
        <v>0</v>
      </c>
      <c r="BI29" s="13">
        <f t="shared" si="203"/>
        <v>0</v>
      </c>
      <c r="BJ29" s="67">
        <f t="shared" si="174"/>
        <v>0</v>
      </c>
      <c r="BK29" s="13">
        <f t="shared" si="204"/>
        <v>0</v>
      </c>
      <c r="BL29" s="67">
        <f t="shared" si="174"/>
        <v>0</v>
      </c>
      <c r="BM29" s="13">
        <f t="shared" si="205"/>
        <v>0</v>
      </c>
      <c r="BN29" s="67">
        <f t="shared" si="219"/>
        <v>0</v>
      </c>
      <c r="BO29" s="13">
        <f t="shared" si="206"/>
        <v>0</v>
      </c>
      <c r="BP29" s="67">
        <f t="shared" si="174"/>
        <v>0</v>
      </c>
      <c r="BQ29" s="13">
        <f t="shared" si="207"/>
        <v>0</v>
      </c>
      <c r="BR29" s="67">
        <f t="shared" si="219"/>
        <v>0</v>
      </c>
      <c r="BS29" s="13">
        <f t="shared" si="208"/>
        <v>0</v>
      </c>
      <c r="BT29" s="67">
        <f t="shared" si="219"/>
        <v>0</v>
      </c>
      <c r="BU29" s="13">
        <f t="shared" si="209"/>
        <v>0</v>
      </c>
      <c r="BV29" s="67">
        <f t="shared" si="219"/>
        <v>0</v>
      </c>
      <c r="BW29" s="13">
        <f t="shared" si="210"/>
        <v>0</v>
      </c>
      <c r="BX29" s="67">
        <f t="shared" si="219"/>
        <v>0</v>
      </c>
      <c r="BY29" s="13">
        <f t="shared" si="211"/>
        <v>0</v>
      </c>
      <c r="BZ29" s="67">
        <f t="shared" si="219"/>
        <v>0</v>
      </c>
      <c r="CA29" s="13">
        <f t="shared" si="212"/>
        <v>0</v>
      </c>
      <c r="CB29" s="67">
        <f t="shared" si="174"/>
        <v>0</v>
      </c>
      <c r="CC29" s="13">
        <f t="shared" si="213"/>
        <v>0</v>
      </c>
      <c r="CD29" s="67">
        <f t="shared" si="219"/>
        <v>0</v>
      </c>
      <c r="CE29" s="13">
        <f t="shared" si="214"/>
        <v>0</v>
      </c>
      <c r="CF29" s="67">
        <f t="shared" si="219"/>
        <v>0</v>
      </c>
      <c r="CG29" s="13">
        <f t="shared" si="215"/>
        <v>0</v>
      </c>
      <c r="CH29" s="67">
        <f t="shared" si="219"/>
        <v>0</v>
      </c>
      <c r="CI29" s="13">
        <f t="shared" si="216"/>
        <v>0</v>
      </c>
      <c r="CJ29" s="67">
        <f t="shared" si="219"/>
        <v>0</v>
      </c>
      <c r="CK29" s="13">
        <f t="shared" si="217"/>
        <v>0</v>
      </c>
      <c r="CL29" s="67">
        <f t="shared" si="219"/>
        <v>0</v>
      </c>
      <c r="CM29" s="13">
        <f t="shared" si="218"/>
        <v>0</v>
      </c>
    </row>
    <row r="30" spans="1:91" x14ac:dyDescent="0.25">
      <c r="A30" s="46" t="s">
        <v>174</v>
      </c>
      <c r="B30" s="66">
        <v>5.4000000000000003E-3</v>
      </c>
      <c r="C30" s="13">
        <f t="shared" si="171"/>
        <v>4.9000000000000004</v>
      </c>
      <c r="D30" s="67">
        <f t="shared" si="219"/>
        <v>5.4000000000000003E-3</v>
      </c>
      <c r="E30" s="13">
        <f t="shared" si="173"/>
        <v>2.94</v>
      </c>
      <c r="F30" s="67">
        <f t="shared" si="219"/>
        <v>5.4000000000000003E-3</v>
      </c>
      <c r="G30" s="13">
        <f t="shared" si="175"/>
        <v>3.92</v>
      </c>
      <c r="H30" s="67">
        <f t="shared" si="219"/>
        <v>5.4000000000000003E-3</v>
      </c>
      <c r="I30" s="13">
        <f t="shared" si="176"/>
        <v>2.94</v>
      </c>
      <c r="J30" s="67">
        <f t="shared" si="172"/>
        <v>5.4000000000000003E-3</v>
      </c>
      <c r="K30" s="13">
        <f t="shared" si="177"/>
        <v>2.94</v>
      </c>
      <c r="L30" s="67">
        <f t="shared" si="219"/>
        <v>5.4000000000000003E-3</v>
      </c>
      <c r="M30" s="13">
        <f t="shared" si="178"/>
        <v>2.94</v>
      </c>
      <c r="N30" s="67">
        <f t="shared" si="172"/>
        <v>5.4000000000000003E-3</v>
      </c>
      <c r="O30" s="13">
        <f t="shared" si="179"/>
        <v>3.92</v>
      </c>
      <c r="P30" s="67">
        <f t="shared" si="219"/>
        <v>5.4000000000000003E-3</v>
      </c>
      <c r="Q30" s="13">
        <f t="shared" si="180"/>
        <v>2.94</v>
      </c>
      <c r="R30" s="67">
        <f t="shared" si="219"/>
        <v>5.4000000000000003E-3</v>
      </c>
      <c r="S30" s="13">
        <f t="shared" si="181"/>
        <v>2.94</v>
      </c>
      <c r="T30" s="67">
        <f t="shared" si="219"/>
        <v>5.4000000000000003E-3</v>
      </c>
      <c r="U30" s="13">
        <f t="shared" si="182"/>
        <v>2.94</v>
      </c>
      <c r="V30" s="67">
        <f t="shared" si="219"/>
        <v>5.4000000000000003E-3</v>
      </c>
      <c r="W30" s="13">
        <f t="shared" si="183"/>
        <v>2.94</v>
      </c>
      <c r="X30" s="67">
        <f t="shared" si="219"/>
        <v>5.4000000000000003E-3</v>
      </c>
      <c r="Y30" s="13">
        <f t="shared" si="184"/>
        <v>2.94</v>
      </c>
      <c r="Z30" s="67">
        <f t="shared" si="219"/>
        <v>5.4000000000000003E-3</v>
      </c>
      <c r="AA30" s="13">
        <f t="shared" si="185"/>
        <v>2.94</v>
      </c>
      <c r="AB30" s="67">
        <f t="shared" si="219"/>
        <v>5.4000000000000003E-3</v>
      </c>
      <c r="AC30" s="13">
        <f t="shared" si="186"/>
        <v>2.94</v>
      </c>
      <c r="AD30" s="67">
        <f t="shared" si="219"/>
        <v>5.4000000000000003E-3</v>
      </c>
      <c r="AE30" s="13">
        <f t="shared" si="187"/>
        <v>2.94</v>
      </c>
      <c r="AF30" s="67">
        <f t="shared" si="188"/>
        <v>5.4000000000000003E-3</v>
      </c>
      <c r="AG30" s="13">
        <f t="shared" si="189"/>
        <v>2.94</v>
      </c>
      <c r="AH30" s="67">
        <f t="shared" si="219"/>
        <v>5.4000000000000003E-3</v>
      </c>
      <c r="AI30" s="13">
        <f t="shared" si="190"/>
        <v>2.94</v>
      </c>
      <c r="AJ30" s="67">
        <f t="shared" si="219"/>
        <v>5.4000000000000003E-3</v>
      </c>
      <c r="AK30" s="13">
        <f t="shared" si="191"/>
        <v>2.94</v>
      </c>
      <c r="AL30" s="67">
        <f t="shared" si="219"/>
        <v>5.4000000000000003E-3</v>
      </c>
      <c r="AM30" s="13">
        <f t="shared" si="192"/>
        <v>2.94</v>
      </c>
      <c r="AN30" s="67">
        <f t="shared" si="219"/>
        <v>5.4000000000000003E-3</v>
      </c>
      <c r="AO30" s="13">
        <f t="shared" si="193"/>
        <v>3.92</v>
      </c>
      <c r="AP30" s="67">
        <f t="shared" si="219"/>
        <v>5.4000000000000003E-3</v>
      </c>
      <c r="AQ30" s="13">
        <f t="shared" si="194"/>
        <v>2.94</v>
      </c>
      <c r="AR30" s="67">
        <f t="shared" si="219"/>
        <v>5.4000000000000003E-3</v>
      </c>
      <c r="AS30" s="13">
        <f t="shared" si="195"/>
        <v>2.94</v>
      </c>
      <c r="AT30" s="67">
        <f t="shared" si="219"/>
        <v>5.4000000000000003E-3</v>
      </c>
      <c r="AU30" s="13">
        <f t="shared" si="196"/>
        <v>2.94</v>
      </c>
      <c r="AV30" s="67">
        <f t="shared" si="219"/>
        <v>5.4000000000000003E-3</v>
      </c>
      <c r="AW30" s="13">
        <f t="shared" si="197"/>
        <v>2.94</v>
      </c>
      <c r="AX30" s="67">
        <f t="shared" si="174"/>
        <v>5.4000000000000003E-3</v>
      </c>
      <c r="AY30" s="13">
        <f t="shared" si="198"/>
        <v>2.94</v>
      </c>
      <c r="AZ30" s="67">
        <f t="shared" si="219"/>
        <v>5.4000000000000003E-3</v>
      </c>
      <c r="BA30" s="13">
        <f t="shared" si="199"/>
        <v>2.94</v>
      </c>
      <c r="BB30" s="67">
        <f t="shared" si="174"/>
        <v>5.4000000000000003E-3</v>
      </c>
      <c r="BC30" s="13">
        <f t="shared" si="200"/>
        <v>3.92</v>
      </c>
      <c r="BD30" s="67">
        <f t="shared" si="219"/>
        <v>5.4000000000000003E-3</v>
      </c>
      <c r="BE30" s="13">
        <f t="shared" si="201"/>
        <v>4.9000000000000004</v>
      </c>
      <c r="BF30" s="67">
        <f t="shared" si="219"/>
        <v>5.4000000000000003E-3</v>
      </c>
      <c r="BG30" s="13">
        <f t="shared" si="202"/>
        <v>2.94</v>
      </c>
      <c r="BH30" s="67">
        <f t="shared" si="219"/>
        <v>5.4000000000000003E-3</v>
      </c>
      <c r="BI30" s="13">
        <f t="shared" si="203"/>
        <v>2.94</v>
      </c>
      <c r="BJ30" s="67">
        <f t="shared" si="174"/>
        <v>5.4000000000000003E-3</v>
      </c>
      <c r="BK30" s="13">
        <f t="shared" si="204"/>
        <v>2.94</v>
      </c>
      <c r="BL30" s="67">
        <f t="shared" si="174"/>
        <v>5.4000000000000003E-3</v>
      </c>
      <c r="BM30" s="13">
        <f t="shared" si="205"/>
        <v>2.94</v>
      </c>
      <c r="BN30" s="67">
        <f t="shared" si="219"/>
        <v>5.4000000000000003E-3</v>
      </c>
      <c r="BO30" s="13">
        <f t="shared" si="206"/>
        <v>2.94</v>
      </c>
      <c r="BP30" s="67">
        <f t="shared" si="174"/>
        <v>5.4000000000000003E-3</v>
      </c>
      <c r="BQ30" s="13">
        <f t="shared" si="207"/>
        <v>2.94</v>
      </c>
      <c r="BR30" s="67">
        <f t="shared" si="219"/>
        <v>5.4000000000000003E-3</v>
      </c>
      <c r="BS30" s="13">
        <f t="shared" si="208"/>
        <v>2.94</v>
      </c>
      <c r="BT30" s="67">
        <f t="shared" si="219"/>
        <v>5.4000000000000003E-3</v>
      </c>
      <c r="BU30" s="13">
        <f t="shared" si="209"/>
        <v>2.94</v>
      </c>
      <c r="BV30" s="67">
        <f t="shared" si="219"/>
        <v>5.4000000000000003E-3</v>
      </c>
      <c r="BW30" s="13">
        <f t="shared" si="210"/>
        <v>2.94</v>
      </c>
      <c r="BX30" s="67">
        <f t="shared" si="219"/>
        <v>5.4000000000000003E-3</v>
      </c>
      <c r="BY30" s="13">
        <f t="shared" si="211"/>
        <v>3.92</v>
      </c>
      <c r="BZ30" s="67">
        <f t="shared" si="219"/>
        <v>5.4000000000000003E-3</v>
      </c>
      <c r="CA30" s="13">
        <f t="shared" si="212"/>
        <v>2.94</v>
      </c>
      <c r="CB30" s="67">
        <f t="shared" si="174"/>
        <v>5.4000000000000003E-3</v>
      </c>
      <c r="CC30" s="13">
        <f t="shared" si="213"/>
        <v>3.92</v>
      </c>
      <c r="CD30" s="67">
        <f t="shared" si="219"/>
        <v>5.4000000000000003E-3</v>
      </c>
      <c r="CE30" s="13">
        <f t="shared" si="214"/>
        <v>2.94</v>
      </c>
      <c r="CF30" s="67">
        <f t="shared" si="219"/>
        <v>5.4000000000000003E-3</v>
      </c>
      <c r="CG30" s="13">
        <f t="shared" si="215"/>
        <v>2.94</v>
      </c>
      <c r="CH30" s="67">
        <f t="shared" si="219"/>
        <v>5.4000000000000003E-3</v>
      </c>
      <c r="CI30" s="13">
        <f t="shared" si="216"/>
        <v>2.94</v>
      </c>
      <c r="CJ30" s="67">
        <f t="shared" si="219"/>
        <v>5.4000000000000003E-3</v>
      </c>
      <c r="CK30" s="13">
        <f t="shared" si="217"/>
        <v>2.94</v>
      </c>
      <c r="CL30" s="67">
        <f t="shared" si="219"/>
        <v>5.4000000000000003E-3</v>
      </c>
      <c r="CM30" s="13">
        <f t="shared" si="218"/>
        <v>2.94</v>
      </c>
    </row>
    <row r="31" spans="1:91" x14ac:dyDescent="0.25">
      <c r="A31" s="46" t="s">
        <v>87</v>
      </c>
      <c r="B31" s="26">
        <v>8.3299999999999999E-2</v>
      </c>
      <c r="C31" s="13">
        <f t="shared" si="171"/>
        <v>75.55</v>
      </c>
      <c r="D31" s="28">
        <f t="shared" si="219"/>
        <v>8.3299999999999999E-2</v>
      </c>
      <c r="E31" s="13">
        <f t="shared" si="173"/>
        <v>45.33</v>
      </c>
      <c r="F31" s="28">
        <f t="shared" si="219"/>
        <v>8.3299999999999999E-2</v>
      </c>
      <c r="G31" s="13">
        <f t="shared" si="175"/>
        <v>60.44</v>
      </c>
      <c r="H31" s="28">
        <f t="shared" si="219"/>
        <v>8.3299999999999999E-2</v>
      </c>
      <c r="I31" s="13">
        <f t="shared" si="176"/>
        <v>45.33</v>
      </c>
      <c r="J31" s="28">
        <f t="shared" si="172"/>
        <v>8.3299999999999999E-2</v>
      </c>
      <c r="K31" s="13">
        <f t="shared" si="177"/>
        <v>45.33</v>
      </c>
      <c r="L31" s="28">
        <f t="shared" si="219"/>
        <v>8.3299999999999999E-2</v>
      </c>
      <c r="M31" s="13">
        <f t="shared" si="178"/>
        <v>45.33</v>
      </c>
      <c r="N31" s="28">
        <f t="shared" si="172"/>
        <v>8.3299999999999999E-2</v>
      </c>
      <c r="O31" s="13">
        <f t="shared" si="179"/>
        <v>60.44</v>
      </c>
      <c r="P31" s="28">
        <f t="shared" si="219"/>
        <v>8.3299999999999999E-2</v>
      </c>
      <c r="Q31" s="13">
        <f t="shared" si="180"/>
        <v>45.33</v>
      </c>
      <c r="R31" s="28">
        <f t="shared" si="219"/>
        <v>8.3299999999999999E-2</v>
      </c>
      <c r="S31" s="13">
        <f t="shared" si="181"/>
        <v>45.33</v>
      </c>
      <c r="T31" s="28">
        <f t="shared" si="219"/>
        <v>8.3299999999999999E-2</v>
      </c>
      <c r="U31" s="13">
        <f t="shared" si="182"/>
        <v>45.33</v>
      </c>
      <c r="V31" s="28">
        <f t="shared" si="219"/>
        <v>8.3299999999999999E-2</v>
      </c>
      <c r="W31" s="13">
        <f t="shared" si="183"/>
        <v>45.33</v>
      </c>
      <c r="X31" s="28">
        <f t="shared" si="219"/>
        <v>8.3299999999999999E-2</v>
      </c>
      <c r="Y31" s="13">
        <f t="shared" si="184"/>
        <v>45.33</v>
      </c>
      <c r="Z31" s="28">
        <f t="shared" si="219"/>
        <v>8.3299999999999999E-2</v>
      </c>
      <c r="AA31" s="13">
        <f t="shared" si="185"/>
        <v>45.33</v>
      </c>
      <c r="AB31" s="28">
        <f t="shared" si="219"/>
        <v>8.3299999999999999E-2</v>
      </c>
      <c r="AC31" s="13">
        <f t="shared" si="186"/>
        <v>45.33</v>
      </c>
      <c r="AD31" s="28">
        <f t="shared" si="219"/>
        <v>8.3299999999999999E-2</v>
      </c>
      <c r="AE31" s="13">
        <f t="shared" si="187"/>
        <v>45.33</v>
      </c>
      <c r="AF31" s="28">
        <f t="shared" si="188"/>
        <v>8.3299999999999999E-2</v>
      </c>
      <c r="AG31" s="13">
        <f t="shared" si="189"/>
        <v>45.33</v>
      </c>
      <c r="AH31" s="28">
        <f t="shared" si="219"/>
        <v>8.3299999999999999E-2</v>
      </c>
      <c r="AI31" s="13">
        <f t="shared" si="190"/>
        <v>45.33</v>
      </c>
      <c r="AJ31" s="28">
        <f t="shared" si="219"/>
        <v>8.3299999999999999E-2</v>
      </c>
      <c r="AK31" s="13">
        <f t="shared" si="191"/>
        <v>45.33</v>
      </c>
      <c r="AL31" s="28">
        <f t="shared" si="219"/>
        <v>8.3299999999999999E-2</v>
      </c>
      <c r="AM31" s="13">
        <f t="shared" si="192"/>
        <v>45.33</v>
      </c>
      <c r="AN31" s="28">
        <f t="shared" si="219"/>
        <v>8.3299999999999999E-2</v>
      </c>
      <c r="AO31" s="13">
        <f t="shared" si="193"/>
        <v>60.44</v>
      </c>
      <c r="AP31" s="28">
        <f t="shared" si="219"/>
        <v>8.3299999999999999E-2</v>
      </c>
      <c r="AQ31" s="13">
        <f t="shared" si="194"/>
        <v>45.33</v>
      </c>
      <c r="AR31" s="28">
        <f t="shared" si="219"/>
        <v>8.3299999999999999E-2</v>
      </c>
      <c r="AS31" s="13">
        <f t="shared" si="195"/>
        <v>45.33</v>
      </c>
      <c r="AT31" s="28">
        <f t="shared" si="219"/>
        <v>8.3299999999999999E-2</v>
      </c>
      <c r="AU31" s="13">
        <f t="shared" si="196"/>
        <v>45.33</v>
      </c>
      <c r="AV31" s="28">
        <f t="shared" si="219"/>
        <v>8.3299999999999999E-2</v>
      </c>
      <c r="AW31" s="13">
        <f t="shared" si="197"/>
        <v>45.33</v>
      </c>
      <c r="AX31" s="28">
        <f t="shared" si="174"/>
        <v>8.3299999999999999E-2</v>
      </c>
      <c r="AY31" s="13">
        <f t="shared" si="198"/>
        <v>45.33</v>
      </c>
      <c r="AZ31" s="28">
        <f t="shared" si="219"/>
        <v>8.3299999999999999E-2</v>
      </c>
      <c r="BA31" s="13">
        <f t="shared" si="199"/>
        <v>45.33</v>
      </c>
      <c r="BB31" s="28">
        <f t="shared" si="174"/>
        <v>8.3299999999999999E-2</v>
      </c>
      <c r="BC31" s="13">
        <f t="shared" si="200"/>
        <v>60.44</v>
      </c>
      <c r="BD31" s="28">
        <f t="shared" si="219"/>
        <v>8.3299999999999999E-2</v>
      </c>
      <c r="BE31" s="13">
        <f t="shared" si="201"/>
        <v>75.55</v>
      </c>
      <c r="BF31" s="28">
        <f t="shared" si="219"/>
        <v>8.3299999999999999E-2</v>
      </c>
      <c r="BG31" s="13">
        <f t="shared" si="202"/>
        <v>45.33</v>
      </c>
      <c r="BH31" s="28">
        <f t="shared" si="219"/>
        <v>8.3299999999999999E-2</v>
      </c>
      <c r="BI31" s="13">
        <f t="shared" si="203"/>
        <v>45.33</v>
      </c>
      <c r="BJ31" s="28">
        <f t="shared" si="174"/>
        <v>8.3299999999999999E-2</v>
      </c>
      <c r="BK31" s="13">
        <f t="shared" si="204"/>
        <v>45.33</v>
      </c>
      <c r="BL31" s="28">
        <f t="shared" si="174"/>
        <v>8.3299999999999999E-2</v>
      </c>
      <c r="BM31" s="13">
        <f t="shared" si="205"/>
        <v>45.33</v>
      </c>
      <c r="BN31" s="28">
        <f t="shared" si="219"/>
        <v>8.3299999999999999E-2</v>
      </c>
      <c r="BO31" s="13">
        <f t="shared" si="206"/>
        <v>45.33</v>
      </c>
      <c r="BP31" s="28">
        <f t="shared" si="174"/>
        <v>8.3299999999999999E-2</v>
      </c>
      <c r="BQ31" s="13">
        <f t="shared" si="207"/>
        <v>45.33</v>
      </c>
      <c r="BR31" s="28">
        <f t="shared" si="219"/>
        <v>8.3299999999999999E-2</v>
      </c>
      <c r="BS31" s="13">
        <f t="shared" si="208"/>
        <v>45.33</v>
      </c>
      <c r="BT31" s="28">
        <f t="shared" si="219"/>
        <v>8.3299999999999999E-2</v>
      </c>
      <c r="BU31" s="13">
        <f t="shared" si="209"/>
        <v>45.33</v>
      </c>
      <c r="BV31" s="28">
        <f t="shared" si="219"/>
        <v>8.3299999999999999E-2</v>
      </c>
      <c r="BW31" s="13">
        <f t="shared" si="210"/>
        <v>45.33</v>
      </c>
      <c r="BX31" s="28">
        <f t="shared" si="219"/>
        <v>8.3299999999999999E-2</v>
      </c>
      <c r="BY31" s="13">
        <f t="shared" si="211"/>
        <v>60.44</v>
      </c>
      <c r="BZ31" s="28">
        <f t="shared" si="219"/>
        <v>8.3299999999999999E-2</v>
      </c>
      <c r="CA31" s="13">
        <f t="shared" si="212"/>
        <v>45.33</v>
      </c>
      <c r="CB31" s="28">
        <f t="shared" si="174"/>
        <v>8.3299999999999999E-2</v>
      </c>
      <c r="CC31" s="13">
        <f t="shared" si="213"/>
        <v>60.44</v>
      </c>
      <c r="CD31" s="28">
        <f t="shared" si="219"/>
        <v>8.3299999999999999E-2</v>
      </c>
      <c r="CE31" s="13">
        <f t="shared" si="214"/>
        <v>45.33</v>
      </c>
      <c r="CF31" s="28">
        <f t="shared" si="219"/>
        <v>8.3299999999999999E-2</v>
      </c>
      <c r="CG31" s="13">
        <f t="shared" si="215"/>
        <v>45.33</v>
      </c>
      <c r="CH31" s="28">
        <f t="shared" si="219"/>
        <v>8.3299999999999999E-2</v>
      </c>
      <c r="CI31" s="13">
        <f t="shared" si="216"/>
        <v>45.33</v>
      </c>
      <c r="CJ31" s="28">
        <f t="shared" si="219"/>
        <v>8.3299999999999999E-2</v>
      </c>
      <c r="CK31" s="13">
        <f t="shared" si="217"/>
        <v>45.33</v>
      </c>
      <c r="CL31" s="28">
        <f t="shared" si="219"/>
        <v>8.3299999999999999E-2</v>
      </c>
      <c r="CM31" s="13">
        <f t="shared" si="218"/>
        <v>45.33</v>
      </c>
    </row>
    <row r="32" spans="1:91" x14ac:dyDescent="0.25">
      <c r="A32" s="42" t="s">
        <v>88</v>
      </c>
      <c r="B32" s="48" t="s">
        <v>71</v>
      </c>
      <c r="C32" s="3" t="s">
        <v>63</v>
      </c>
      <c r="D32" s="48" t="s">
        <v>71</v>
      </c>
      <c r="E32" s="3" t="s">
        <v>63</v>
      </c>
      <c r="F32" s="48" t="s">
        <v>71</v>
      </c>
      <c r="G32" s="3" t="s">
        <v>63</v>
      </c>
      <c r="H32" s="48" t="s">
        <v>71</v>
      </c>
      <c r="I32" s="3" t="s">
        <v>63</v>
      </c>
      <c r="J32" s="48" t="s">
        <v>71</v>
      </c>
      <c r="K32" s="3" t="s">
        <v>63</v>
      </c>
      <c r="L32" s="48" t="s">
        <v>71</v>
      </c>
      <c r="M32" s="3" t="s">
        <v>63</v>
      </c>
      <c r="N32" s="48" t="s">
        <v>71</v>
      </c>
      <c r="O32" s="3" t="s">
        <v>63</v>
      </c>
      <c r="P32" s="48" t="s">
        <v>71</v>
      </c>
      <c r="Q32" s="3" t="s">
        <v>63</v>
      </c>
      <c r="R32" s="48" t="s">
        <v>71</v>
      </c>
      <c r="S32" s="3" t="s">
        <v>63</v>
      </c>
      <c r="T32" s="48" t="s">
        <v>71</v>
      </c>
      <c r="U32" s="3" t="s">
        <v>63</v>
      </c>
      <c r="V32" s="48" t="s">
        <v>71</v>
      </c>
      <c r="W32" s="3" t="s">
        <v>63</v>
      </c>
      <c r="X32" s="48" t="s">
        <v>71</v>
      </c>
      <c r="Y32" s="3" t="s">
        <v>63</v>
      </c>
      <c r="Z32" s="48" t="s">
        <v>71</v>
      </c>
      <c r="AA32" s="3" t="s">
        <v>63</v>
      </c>
      <c r="AB32" s="48" t="s">
        <v>71</v>
      </c>
      <c r="AC32" s="3" t="s">
        <v>63</v>
      </c>
      <c r="AD32" s="48" t="s">
        <v>71</v>
      </c>
      <c r="AE32" s="3" t="s">
        <v>63</v>
      </c>
      <c r="AF32" s="48" t="s">
        <v>71</v>
      </c>
      <c r="AG32" s="3" t="s">
        <v>63</v>
      </c>
      <c r="AH32" s="48" t="s">
        <v>71</v>
      </c>
      <c r="AI32" s="3" t="s">
        <v>63</v>
      </c>
      <c r="AJ32" s="48" t="s">
        <v>71</v>
      </c>
      <c r="AK32" s="3" t="s">
        <v>63</v>
      </c>
      <c r="AL32" s="48" t="s">
        <v>71</v>
      </c>
      <c r="AM32" s="3" t="s">
        <v>63</v>
      </c>
      <c r="AN32" s="48" t="s">
        <v>71</v>
      </c>
      <c r="AO32" s="3" t="s">
        <v>63</v>
      </c>
      <c r="AP32" s="48" t="s">
        <v>71</v>
      </c>
      <c r="AQ32" s="3" t="s">
        <v>63</v>
      </c>
      <c r="AR32" s="48" t="s">
        <v>71</v>
      </c>
      <c r="AS32" s="3" t="s">
        <v>63</v>
      </c>
      <c r="AT32" s="48" t="s">
        <v>71</v>
      </c>
      <c r="AU32" s="3" t="s">
        <v>63</v>
      </c>
      <c r="AV32" s="48" t="s">
        <v>71</v>
      </c>
      <c r="AW32" s="3" t="s">
        <v>63</v>
      </c>
      <c r="AX32" s="48" t="s">
        <v>71</v>
      </c>
      <c r="AY32" s="3" t="s">
        <v>63</v>
      </c>
      <c r="AZ32" s="48" t="s">
        <v>71</v>
      </c>
      <c r="BA32" s="3" t="s">
        <v>63</v>
      </c>
      <c r="BB32" s="48" t="s">
        <v>71</v>
      </c>
      <c r="BC32" s="3" t="s">
        <v>63</v>
      </c>
      <c r="BD32" s="48" t="s">
        <v>71</v>
      </c>
      <c r="BE32" s="3" t="s">
        <v>63</v>
      </c>
      <c r="BF32" s="48" t="s">
        <v>71</v>
      </c>
      <c r="BG32" s="3" t="s">
        <v>63</v>
      </c>
      <c r="BH32" s="48" t="s">
        <v>71</v>
      </c>
      <c r="BI32" s="3" t="s">
        <v>63</v>
      </c>
      <c r="BJ32" s="48" t="s">
        <v>71</v>
      </c>
      <c r="BK32" s="3" t="s">
        <v>63</v>
      </c>
      <c r="BL32" s="48" t="s">
        <v>71</v>
      </c>
      <c r="BM32" s="3" t="s">
        <v>63</v>
      </c>
      <c r="BN32" s="48" t="s">
        <v>71</v>
      </c>
      <c r="BO32" s="3" t="s">
        <v>63</v>
      </c>
      <c r="BP32" s="48" t="s">
        <v>71</v>
      </c>
      <c r="BQ32" s="3" t="s">
        <v>63</v>
      </c>
      <c r="BR32" s="48" t="s">
        <v>71</v>
      </c>
      <c r="BS32" s="3" t="s">
        <v>63</v>
      </c>
      <c r="BT32" s="48" t="s">
        <v>71</v>
      </c>
      <c r="BU32" s="3" t="s">
        <v>63</v>
      </c>
      <c r="BV32" s="48" t="s">
        <v>71</v>
      </c>
      <c r="BW32" s="3" t="s">
        <v>63</v>
      </c>
      <c r="BX32" s="48" t="s">
        <v>71</v>
      </c>
      <c r="BY32" s="3" t="s">
        <v>63</v>
      </c>
      <c r="BZ32" s="48" t="s">
        <v>71</v>
      </c>
      <c r="CA32" s="3" t="s">
        <v>63</v>
      </c>
      <c r="CB32" s="48" t="s">
        <v>71</v>
      </c>
      <c r="CC32" s="3" t="s">
        <v>63</v>
      </c>
      <c r="CD32" s="48" t="s">
        <v>71</v>
      </c>
      <c r="CE32" s="3" t="s">
        <v>63</v>
      </c>
      <c r="CF32" s="48" t="s">
        <v>71</v>
      </c>
      <c r="CG32" s="3" t="s">
        <v>63</v>
      </c>
      <c r="CH32" s="48" t="s">
        <v>71</v>
      </c>
      <c r="CI32" s="3" t="s">
        <v>63</v>
      </c>
      <c r="CJ32" s="48" t="s">
        <v>71</v>
      </c>
      <c r="CK32" s="3" t="s">
        <v>63</v>
      </c>
      <c r="CL32" s="48" t="s">
        <v>71</v>
      </c>
      <c r="CM32" s="3" t="s">
        <v>63</v>
      </c>
    </row>
    <row r="33" spans="1:91" x14ac:dyDescent="0.25">
      <c r="A33" s="46" t="s">
        <v>89</v>
      </c>
      <c r="B33" s="26"/>
      <c r="C33" s="13">
        <f t="shared" ref="C33:C35" si="220">ROUND(B$8*B33,2)</f>
        <v>0</v>
      </c>
      <c r="D33" s="28">
        <f t="shared" ref="D33:D35" si="221">$B33</f>
        <v>0</v>
      </c>
      <c r="E33" s="13">
        <f>ROUND(D$8*D33,2)</f>
        <v>0</v>
      </c>
      <c r="F33" s="28">
        <f t="shared" ref="F33:F35" si="222">$B33</f>
        <v>0</v>
      </c>
      <c r="G33" s="13">
        <f>ROUND(F$8*F33,2)</f>
        <v>0</v>
      </c>
      <c r="H33" s="28">
        <f t="shared" ref="H33:H35" si="223">$B33</f>
        <v>0</v>
      </c>
      <c r="I33" s="13">
        <f>ROUND(H$8*H33,2)</f>
        <v>0</v>
      </c>
      <c r="J33" s="28">
        <f>$B33</f>
        <v>0</v>
      </c>
      <c r="K33" s="13">
        <f>ROUND(J$8*J33,2)</f>
        <v>0</v>
      </c>
      <c r="L33" s="28">
        <f t="shared" ref="L33:L35" si="224">$B33</f>
        <v>0</v>
      </c>
      <c r="M33" s="13">
        <f>ROUND(L$8*L33,2)</f>
        <v>0</v>
      </c>
      <c r="N33" s="28">
        <f>$B33</f>
        <v>0</v>
      </c>
      <c r="O33" s="13">
        <f t="shared" ref="O33:O35" si="225">ROUND(N$8*N33,2)</f>
        <v>0</v>
      </c>
      <c r="P33" s="28">
        <f t="shared" ref="P33:P35" si="226">$B33</f>
        <v>0</v>
      </c>
      <c r="Q33" s="13">
        <f t="shared" ref="Q33:Q35" si="227">ROUND(P$8*P33,2)</f>
        <v>0</v>
      </c>
      <c r="R33" s="28">
        <f t="shared" ref="R33:R35" si="228">$B33</f>
        <v>0</v>
      </c>
      <c r="S33" s="13">
        <f>ROUND(R$8*R33,2)</f>
        <v>0</v>
      </c>
      <c r="T33" s="28">
        <f t="shared" ref="T33:T35" si="229">$B33</f>
        <v>0</v>
      </c>
      <c r="U33" s="13">
        <f>ROUND(T$8*T33,2)</f>
        <v>0</v>
      </c>
      <c r="V33" s="28">
        <f t="shared" ref="V33:V35" si="230">$B33</f>
        <v>0</v>
      </c>
      <c r="W33" s="13">
        <f>ROUND(V$8*V33,2)</f>
        <v>0</v>
      </c>
      <c r="X33" s="28">
        <f t="shared" ref="X33:Z35" si="231">$B33</f>
        <v>0</v>
      </c>
      <c r="Y33" s="13">
        <f>ROUND(X$8*X33,2)</f>
        <v>0</v>
      </c>
      <c r="Z33" s="28">
        <f t="shared" si="231"/>
        <v>0</v>
      </c>
      <c r="AA33" s="13">
        <f>ROUND(Z$8*Z33,2)</f>
        <v>0</v>
      </c>
      <c r="AB33" s="28">
        <f t="shared" ref="AB33:AB35" si="232">$B33</f>
        <v>0</v>
      </c>
      <c r="AC33" s="13">
        <f>ROUND(AB$8*AB33,2)</f>
        <v>0</v>
      </c>
      <c r="AD33" s="28">
        <f t="shared" ref="AD33:AD35" si="233">$B33</f>
        <v>0</v>
      </c>
      <c r="AE33" s="13">
        <f>ROUND(AD$8*AD33,2)</f>
        <v>0</v>
      </c>
      <c r="AF33" s="28">
        <f t="shared" ref="AF33:AF35" si="234">$B33</f>
        <v>0</v>
      </c>
      <c r="AG33" s="13">
        <f>ROUND(AF$8*AF33,2)</f>
        <v>0</v>
      </c>
      <c r="AH33" s="28">
        <f t="shared" ref="AH33:AH35" si="235">$B33</f>
        <v>0</v>
      </c>
      <c r="AI33" s="13">
        <f>ROUND(AH$8*AH33,2)</f>
        <v>0</v>
      </c>
      <c r="AJ33" s="28">
        <f t="shared" ref="AJ33:AJ35" si="236">$B33</f>
        <v>0</v>
      </c>
      <c r="AK33" s="13">
        <f t="shared" ref="AK33:AK35" si="237">ROUND(AJ$8*AJ33,2)</f>
        <v>0</v>
      </c>
      <c r="AL33" s="28">
        <f t="shared" ref="AL33:AL35" si="238">$B33</f>
        <v>0</v>
      </c>
      <c r="AM33" s="13">
        <f>ROUND(AL$8*AL33,2)</f>
        <v>0</v>
      </c>
      <c r="AN33" s="28">
        <f t="shared" ref="AN33:AN35" si="239">$B33</f>
        <v>0</v>
      </c>
      <c r="AO33" s="13">
        <f>ROUND(AN$8*AN33,2)</f>
        <v>0</v>
      </c>
      <c r="AP33" s="28">
        <f t="shared" ref="AP33:AP35" si="240">$B33</f>
        <v>0</v>
      </c>
      <c r="AQ33" s="13">
        <f>ROUND(AP$8*AP33,2)</f>
        <v>0</v>
      </c>
      <c r="AR33" s="28">
        <f t="shared" ref="AR33:AR35" si="241">$B33</f>
        <v>0</v>
      </c>
      <c r="AS33" s="13">
        <f>ROUND(AR$8*AR33,2)</f>
        <v>0</v>
      </c>
      <c r="AT33" s="28">
        <f t="shared" ref="AT33:AT35" si="242">$B33</f>
        <v>0</v>
      </c>
      <c r="AU33" s="13">
        <f>ROUND(AT$8*AT33,2)</f>
        <v>0</v>
      </c>
      <c r="AV33" s="28">
        <f t="shared" ref="AV33:AV35" si="243">$B33</f>
        <v>0</v>
      </c>
      <c r="AW33" s="13">
        <f>ROUND(AV$8*AV33,2)</f>
        <v>0</v>
      </c>
      <c r="AX33" s="28">
        <f t="shared" ref="AX33:AX35" si="244">$B33</f>
        <v>0</v>
      </c>
      <c r="AY33" s="13">
        <f>ROUND(AX$8*AX33,2)</f>
        <v>0</v>
      </c>
      <c r="AZ33" s="28">
        <f t="shared" ref="AZ33:AZ35" si="245">$B33</f>
        <v>0</v>
      </c>
      <c r="BA33" s="13">
        <f>ROUND(AZ$8*AZ33,2)</f>
        <v>0</v>
      </c>
      <c r="BB33" s="28">
        <f t="shared" ref="BB33:BB35" si="246">$B33</f>
        <v>0</v>
      </c>
      <c r="BC33" s="13">
        <f>ROUND(BB$8*BB33,2)</f>
        <v>0</v>
      </c>
      <c r="BD33" s="28">
        <f t="shared" ref="BD33:BD35" si="247">$B33</f>
        <v>0</v>
      </c>
      <c r="BE33" s="13">
        <f>ROUND(BD$8*BD33,2)</f>
        <v>0</v>
      </c>
      <c r="BF33" s="28">
        <f t="shared" ref="BF33:BF35" si="248">$B33</f>
        <v>0</v>
      </c>
      <c r="BG33" s="13">
        <f>ROUND(BF$8*BF33,2)</f>
        <v>0</v>
      </c>
      <c r="BH33" s="28">
        <f t="shared" ref="BH33:BH35" si="249">$B33</f>
        <v>0</v>
      </c>
      <c r="BI33" s="13">
        <f>ROUND(BH$8*BH33,2)</f>
        <v>0</v>
      </c>
      <c r="BJ33" s="28">
        <f t="shared" ref="BJ33:BJ35" si="250">$B33</f>
        <v>0</v>
      </c>
      <c r="BK33" s="13">
        <f>ROUND(BJ$8*BJ33,2)</f>
        <v>0</v>
      </c>
      <c r="BL33" s="28">
        <f t="shared" ref="BL33:BL35" si="251">$B33</f>
        <v>0</v>
      </c>
      <c r="BM33" s="13">
        <f>ROUND(BL$8*BL33,2)</f>
        <v>0</v>
      </c>
      <c r="BN33" s="28">
        <f t="shared" ref="BN33:BN35" si="252">$B33</f>
        <v>0</v>
      </c>
      <c r="BO33" s="13">
        <f t="shared" ref="BO33:BO35" si="253">ROUND(BN$8*BN33,2)</f>
        <v>0</v>
      </c>
      <c r="BP33" s="28">
        <f t="shared" ref="BP33:BP35" si="254">$B33</f>
        <v>0</v>
      </c>
      <c r="BQ33" s="13">
        <f>ROUND(BP$8*BP33,2)</f>
        <v>0</v>
      </c>
      <c r="BR33" s="28">
        <f t="shared" ref="BR33:BR35" si="255">$B33</f>
        <v>0</v>
      </c>
      <c r="BS33" s="13">
        <f t="shared" ref="BS33:BS35" si="256">ROUND(BR$8*BR33,2)</f>
        <v>0</v>
      </c>
      <c r="BT33" s="28">
        <f t="shared" ref="BT33:BT35" si="257">$B33</f>
        <v>0</v>
      </c>
      <c r="BU33" s="13">
        <f t="shared" ref="BU33:BU35" si="258">ROUND(BT$8*BT33,2)</f>
        <v>0</v>
      </c>
      <c r="BV33" s="28">
        <f t="shared" ref="BV33:BV35" si="259">$B33</f>
        <v>0</v>
      </c>
      <c r="BW33" s="13">
        <f>ROUND(BV$8*BV33,2)</f>
        <v>0</v>
      </c>
      <c r="BX33" s="28">
        <f t="shared" ref="BX33:BX35" si="260">$B33</f>
        <v>0</v>
      </c>
      <c r="BY33" s="13">
        <f>ROUND(BX$8*BX33,2)</f>
        <v>0</v>
      </c>
      <c r="BZ33" s="28">
        <f t="shared" ref="BZ33:BZ35" si="261">$B33</f>
        <v>0</v>
      </c>
      <c r="CA33" s="13">
        <f t="shared" ref="CA33:CA35" si="262">ROUND(BZ$8*BZ33,2)</f>
        <v>0</v>
      </c>
      <c r="CB33" s="28">
        <f t="shared" ref="CB33:CB35" si="263">$B33</f>
        <v>0</v>
      </c>
      <c r="CC33" s="13">
        <f>ROUND(CB$8*CB33,2)</f>
        <v>0</v>
      </c>
      <c r="CD33" s="28">
        <f t="shared" ref="CD33:CD35" si="264">$B33</f>
        <v>0</v>
      </c>
      <c r="CE33" s="13">
        <f t="shared" ref="CE33:CE35" si="265">ROUND(CD$8*CD33,2)</f>
        <v>0</v>
      </c>
      <c r="CF33" s="28">
        <f t="shared" ref="CF33:CL35" si="266">$B33</f>
        <v>0</v>
      </c>
      <c r="CG33" s="13">
        <f>ROUND(CF$8*CF33,2)</f>
        <v>0</v>
      </c>
      <c r="CH33" s="28">
        <f t="shared" si="266"/>
        <v>0</v>
      </c>
      <c r="CI33" s="13">
        <f>ROUND(CH$8*CH33,2)</f>
        <v>0</v>
      </c>
      <c r="CJ33" s="28">
        <f t="shared" si="266"/>
        <v>0</v>
      </c>
      <c r="CK33" s="13">
        <f>ROUND(CJ$8*CJ33,2)</f>
        <v>0</v>
      </c>
      <c r="CL33" s="28">
        <f t="shared" si="266"/>
        <v>0</v>
      </c>
      <c r="CM33" s="13">
        <f>ROUND(CL$8*CL33,2)</f>
        <v>0</v>
      </c>
    </row>
    <row r="34" spans="1:91" x14ac:dyDescent="0.25">
      <c r="A34" s="46" t="s">
        <v>90</v>
      </c>
      <c r="B34" s="26"/>
      <c r="C34" s="13">
        <f t="shared" si="220"/>
        <v>0</v>
      </c>
      <c r="D34" s="28">
        <f t="shared" si="221"/>
        <v>0</v>
      </c>
      <c r="E34" s="13">
        <f>ROUND(D$8*D34,2)</f>
        <v>0</v>
      </c>
      <c r="F34" s="28">
        <f t="shared" si="222"/>
        <v>0</v>
      </c>
      <c r="G34" s="13">
        <f>ROUND(F$8*F34,2)</f>
        <v>0</v>
      </c>
      <c r="H34" s="28">
        <f t="shared" si="223"/>
        <v>0</v>
      </c>
      <c r="I34" s="13">
        <f>ROUND(H$8*H34,2)</f>
        <v>0</v>
      </c>
      <c r="J34" s="28">
        <f>$B34</f>
        <v>0</v>
      </c>
      <c r="K34" s="13">
        <f>ROUND(J$8*J34,2)</f>
        <v>0</v>
      </c>
      <c r="L34" s="28">
        <f t="shared" si="224"/>
        <v>0</v>
      </c>
      <c r="M34" s="13">
        <f>ROUND(L$8*L34,2)</f>
        <v>0</v>
      </c>
      <c r="N34" s="28">
        <f>$B34</f>
        <v>0</v>
      </c>
      <c r="O34" s="13">
        <f t="shared" si="225"/>
        <v>0</v>
      </c>
      <c r="P34" s="28">
        <f t="shared" si="226"/>
        <v>0</v>
      </c>
      <c r="Q34" s="13">
        <f t="shared" si="227"/>
        <v>0</v>
      </c>
      <c r="R34" s="28">
        <f t="shared" si="228"/>
        <v>0</v>
      </c>
      <c r="S34" s="13">
        <f>ROUND(R$8*R34,2)</f>
        <v>0</v>
      </c>
      <c r="T34" s="28">
        <f t="shared" si="229"/>
        <v>0</v>
      </c>
      <c r="U34" s="13">
        <f>ROUND(T$8*T34,2)</f>
        <v>0</v>
      </c>
      <c r="V34" s="28">
        <f t="shared" si="230"/>
        <v>0</v>
      </c>
      <c r="W34" s="13">
        <f>ROUND(V$8*V34,2)</f>
        <v>0</v>
      </c>
      <c r="X34" s="28">
        <f t="shared" si="231"/>
        <v>0</v>
      </c>
      <c r="Y34" s="13">
        <f>ROUND(X$8*X34,2)</f>
        <v>0</v>
      </c>
      <c r="Z34" s="28">
        <f t="shared" si="231"/>
        <v>0</v>
      </c>
      <c r="AA34" s="13">
        <f>ROUND(Z$8*Z34,2)</f>
        <v>0</v>
      </c>
      <c r="AB34" s="28">
        <f t="shared" si="232"/>
        <v>0</v>
      </c>
      <c r="AC34" s="13">
        <f>ROUND(AB$8*AB34,2)</f>
        <v>0</v>
      </c>
      <c r="AD34" s="28">
        <f t="shared" si="233"/>
        <v>0</v>
      </c>
      <c r="AE34" s="13">
        <f>ROUND(AD$8*AD34,2)</f>
        <v>0</v>
      </c>
      <c r="AF34" s="28">
        <f t="shared" si="234"/>
        <v>0</v>
      </c>
      <c r="AG34" s="13">
        <f>ROUND(AF$8*AF34,2)</f>
        <v>0</v>
      </c>
      <c r="AH34" s="28">
        <f t="shared" si="235"/>
        <v>0</v>
      </c>
      <c r="AI34" s="13">
        <f>ROUND(AH$8*AH34,2)</f>
        <v>0</v>
      </c>
      <c r="AJ34" s="28">
        <f t="shared" si="236"/>
        <v>0</v>
      </c>
      <c r="AK34" s="13">
        <f t="shared" si="237"/>
        <v>0</v>
      </c>
      <c r="AL34" s="28">
        <f t="shared" si="238"/>
        <v>0</v>
      </c>
      <c r="AM34" s="13">
        <f>ROUND(AL$8*AL34,2)</f>
        <v>0</v>
      </c>
      <c r="AN34" s="28">
        <f t="shared" si="239"/>
        <v>0</v>
      </c>
      <c r="AO34" s="13">
        <f>ROUND(AN$8*AN34,2)</f>
        <v>0</v>
      </c>
      <c r="AP34" s="28">
        <f t="shared" si="240"/>
        <v>0</v>
      </c>
      <c r="AQ34" s="13">
        <f>ROUND(AP$8*AP34,2)</f>
        <v>0</v>
      </c>
      <c r="AR34" s="28">
        <f t="shared" si="241"/>
        <v>0</v>
      </c>
      <c r="AS34" s="13">
        <f>ROUND(AR$8*AR34,2)</f>
        <v>0</v>
      </c>
      <c r="AT34" s="28">
        <f t="shared" si="242"/>
        <v>0</v>
      </c>
      <c r="AU34" s="13">
        <f>ROUND(AT$8*AT34,2)</f>
        <v>0</v>
      </c>
      <c r="AV34" s="28">
        <f t="shared" si="243"/>
        <v>0</v>
      </c>
      <c r="AW34" s="13">
        <f>ROUND(AV$8*AV34,2)</f>
        <v>0</v>
      </c>
      <c r="AX34" s="28">
        <f t="shared" si="244"/>
        <v>0</v>
      </c>
      <c r="AY34" s="13">
        <f>ROUND(AX$8*AX34,2)</f>
        <v>0</v>
      </c>
      <c r="AZ34" s="28">
        <f t="shared" si="245"/>
        <v>0</v>
      </c>
      <c r="BA34" s="13">
        <f>ROUND(AZ$8*AZ34,2)</f>
        <v>0</v>
      </c>
      <c r="BB34" s="28">
        <f t="shared" si="246"/>
        <v>0</v>
      </c>
      <c r="BC34" s="13">
        <f>ROUND(BB$8*BB34,2)</f>
        <v>0</v>
      </c>
      <c r="BD34" s="28">
        <f t="shared" si="247"/>
        <v>0</v>
      </c>
      <c r="BE34" s="13">
        <f>ROUND(BD$8*BD34,2)</f>
        <v>0</v>
      </c>
      <c r="BF34" s="28">
        <f t="shared" si="248"/>
        <v>0</v>
      </c>
      <c r="BG34" s="13">
        <f>ROUND(BF$8*BF34,2)</f>
        <v>0</v>
      </c>
      <c r="BH34" s="28">
        <f t="shared" si="249"/>
        <v>0</v>
      </c>
      <c r="BI34" s="13">
        <f>ROUND(BH$8*BH34,2)</f>
        <v>0</v>
      </c>
      <c r="BJ34" s="28">
        <f t="shared" si="250"/>
        <v>0</v>
      </c>
      <c r="BK34" s="13">
        <f>ROUND(BJ$8*BJ34,2)</f>
        <v>0</v>
      </c>
      <c r="BL34" s="28">
        <f t="shared" si="251"/>
        <v>0</v>
      </c>
      <c r="BM34" s="13">
        <f>ROUND(BL$8*BL34,2)</f>
        <v>0</v>
      </c>
      <c r="BN34" s="28">
        <f t="shared" si="252"/>
        <v>0</v>
      </c>
      <c r="BO34" s="13">
        <f t="shared" si="253"/>
        <v>0</v>
      </c>
      <c r="BP34" s="28">
        <f t="shared" si="254"/>
        <v>0</v>
      </c>
      <c r="BQ34" s="13">
        <f>ROUND(BP$8*BP34,2)</f>
        <v>0</v>
      </c>
      <c r="BR34" s="28">
        <f t="shared" si="255"/>
        <v>0</v>
      </c>
      <c r="BS34" s="13">
        <f t="shared" si="256"/>
        <v>0</v>
      </c>
      <c r="BT34" s="28">
        <f t="shared" si="257"/>
        <v>0</v>
      </c>
      <c r="BU34" s="13">
        <f t="shared" si="258"/>
        <v>0</v>
      </c>
      <c r="BV34" s="28">
        <f t="shared" si="259"/>
        <v>0</v>
      </c>
      <c r="BW34" s="13">
        <f>ROUND(BV$8*BV34,2)</f>
        <v>0</v>
      </c>
      <c r="BX34" s="28">
        <f t="shared" si="260"/>
        <v>0</v>
      </c>
      <c r="BY34" s="13">
        <f>ROUND(BX$8*BX34,2)</f>
        <v>0</v>
      </c>
      <c r="BZ34" s="28">
        <f t="shared" si="261"/>
        <v>0</v>
      </c>
      <c r="CA34" s="13">
        <f t="shared" si="262"/>
        <v>0</v>
      </c>
      <c r="CB34" s="28">
        <f t="shared" si="263"/>
        <v>0</v>
      </c>
      <c r="CC34" s="13">
        <f>ROUND(CB$8*CB34,2)</f>
        <v>0</v>
      </c>
      <c r="CD34" s="28">
        <f t="shared" si="264"/>
        <v>0</v>
      </c>
      <c r="CE34" s="13">
        <f t="shared" si="265"/>
        <v>0</v>
      </c>
      <c r="CF34" s="28">
        <f t="shared" si="266"/>
        <v>0</v>
      </c>
      <c r="CG34" s="13">
        <f>ROUND(CF$8*CF34,2)</f>
        <v>0</v>
      </c>
      <c r="CH34" s="28">
        <f t="shared" si="266"/>
        <v>0</v>
      </c>
      <c r="CI34" s="13">
        <f>ROUND(CH$8*CH34,2)</f>
        <v>0</v>
      </c>
      <c r="CJ34" s="28">
        <f t="shared" si="266"/>
        <v>0</v>
      </c>
      <c r="CK34" s="13">
        <f>ROUND(CJ$8*CJ34,2)</f>
        <v>0</v>
      </c>
      <c r="CL34" s="28">
        <f t="shared" si="266"/>
        <v>0</v>
      </c>
      <c r="CM34" s="13">
        <f>ROUND(CL$8*CL34,2)</f>
        <v>0</v>
      </c>
    </row>
    <row r="35" spans="1:91" x14ac:dyDescent="0.25">
      <c r="A35" s="46" t="s">
        <v>91</v>
      </c>
      <c r="B35" s="26">
        <v>3.44E-2</v>
      </c>
      <c r="C35" s="13">
        <f t="shared" si="220"/>
        <v>31.2</v>
      </c>
      <c r="D35" s="28">
        <f t="shared" si="221"/>
        <v>3.44E-2</v>
      </c>
      <c r="E35" s="13">
        <f>ROUND(D$8*D35,2)</f>
        <v>18.72</v>
      </c>
      <c r="F35" s="28">
        <f t="shared" si="222"/>
        <v>3.44E-2</v>
      </c>
      <c r="G35" s="13">
        <f>ROUND(F$8*F35,2)</f>
        <v>24.96</v>
      </c>
      <c r="H35" s="28">
        <f t="shared" si="223"/>
        <v>3.44E-2</v>
      </c>
      <c r="I35" s="13">
        <f>ROUND(H$8*H35,2)</f>
        <v>18.72</v>
      </c>
      <c r="J35" s="28">
        <f>$B35</f>
        <v>3.44E-2</v>
      </c>
      <c r="K35" s="13">
        <f>ROUND(J$8*J35,2)</f>
        <v>18.72</v>
      </c>
      <c r="L35" s="28">
        <f t="shared" si="224"/>
        <v>3.44E-2</v>
      </c>
      <c r="M35" s="13">
        <f>ROUND(L$8*L35,2)</f>
        <v>18.72</v>
      </c>
      <c r="N35" s="28">
        <f>$B35</f>
        <v>3.44E-2</v>
      </c>
      <c r="O35" s="13">
        <f t="shared" si="225"/>
        <v>24.96</v>
      </c>
      <c r="P35" s="28">
        <f t="shared" si="226"/>
        <v>3.44E-2</v>
      </c>
      <c r="Q35" s="13">
        <f t="shared" si="227"/>
        <v>18.72</v>
      </c>
      <c r="R35" s="28">
        <f t="shared" si="228"/>
        <v>3.44E-2</v>
      </c>
      <c r="S35" s="13">
        <f>ROUND(R$8*R35,2)</f>
        <v>18.72</v>
      </c>
      <c r="T35" s="28">
        <f t="shared" si="229"/>
        <v>3.44E-2</v>
      </c>
      <c r="U35" s="13">
        <f>ROUND(T$8*T35,2)</f>
        <v>18.72</v>
      </c>
      <c r="V35" s="28">
        <f t="shared" si="230"/>
        <v>3.44E-2</v>
      </c>
      <c r="W35" s="13">
        <f>ROUND(V$8*V35,2)</f>
        <v>18.72</v>
      </c>
      <c r="X35" s="28">
        <f t="shared" si="231"/>
        <v>3.44E-2</v>
      </c>
      <c r="Y35" s="13">
        <f>ROUND(X$8*X35,2)</f>
        <v>18.72</v>
      </c>
      <c r="Z35" s="28">
        <f t="shared" si="231"/>
        <v>3.44E-2</v>
      </c>
      <c r="AA35" s="13">
        <f>ROUND(Z$8*Z35,2)</f>
        <v>18.72</v>
      </c>
      <c r="AB35" s="28">
        <f t="shared" si="232"/>
        <v>3.44E-2</v>
      </c>
      <c r="AC35" s="13">
        <f>ROUND(AB$8*AB35,2)</f>
        <v>18.72</v>
      </c>
      <c r="AD35" s="28">
        <f t="shared" si="233"/>
        <v>3.44E-2</v>
      </c>
      <c r="AE35" s="13">
        <f>ROUND(AD$8*AD35,2)</f>
        <v>18.72</v>
      </c>
      <c r="AF35" s="28">
        <f t="shared" si="234"/>
        <v>3.44E-2</v>
      </c>
      <c r="AG35" s="13">
        <f>ROUND(AF$8*AF35,2)</f>
        <v>18.72</v>
      </c>
      <c r="AH35" s="28">
        <f t="shared" si="235"/>
        <v>3.44E-2</v>
      </c>
      <c r="AI35" s="13">
        <f>ROUND(AH$8*AH35,2)</f>
        <v>18.72</v>
      </c>
      <c r="AJ35" s="28">
        <f t="shared" si="236"/>
        <v>3.44E-2</v>
      </c>
      <c r="AK35" s="13">
        <f t="shared" si="237"/>
        <v>18.72</v>
      </c>
      <c r="AL35" s="28">
        <f t="shared" si="238"/>
        <v>3.44E-2</v>
      </c>
      <c r="AM35" s="13">
        <f>ROUND(AL$8*AL35,2)</f>
        <v>18.72</v>
      </c>
      <c r="AN35" s="28">
        <f t="shared" si="239"/>
        <v>3.44E-2</v>
      </c>
      <c r="AO35" s="13">
        <f>ROUND(AN$8*AN35,2)</f>
        <v>24.96</v>
      </c>
      <c r="AP35" s="28">
        <f t="shared" si="240"/>
        <v>3.44E-2</v>
      </c>
      <c r="AQ35" s="13">
        <f>ROUND(AP$8*AP35,2)</f>
        <v>18.72</v>
      </c>
      <c r="AR35" s="28">
        <f t="shared" si="241"/>
        <v>3.44E-2</v>
      </c>
      <c r="AS35" s="13">
        <f>ROUND(AR$8*AR35,2)</f>
        <v>18.72</v>
      </c>
      <c r="AT35" s="28">
        <f t="shared" si="242"/>
        <v>3.44E-2</v>
      </c>
      <c r="AU35" s="13">
        <f>ROUND(AT$8*AT35,2)</f>
        <v>18.72</v>
      </c>
      <c r="AV35" s="28">
        <f t="shared" si="243"/>
        <v>3.44E-2</v>
      </c>
      <c r="AW35" s="13">
        <f>ROUND(AV$8*AV35,2)</f>
        <v>18.72</v>
      </c>
      <c r="AX35" s="28">
        <f t="shared" si="244"/>
        <v>3.44E-2</v>
      </c>
      <c r="AY35" s="13">
        <f>ROUND(AX$8*AX35,2)</f>
        <v>18.72</v>
      </c>
      <c r="AZ35" s="28">
        <f t="shared" si="245"/>
        <v>3.44E-2</v>
      </c>
      <c r="BA35" s="13">
        <f>ROUND(AZ$8*AZ35,2)</f>
        <v>18.72</v>
      </c>
      <c r="BB35" s="28">
        <f t="shared" si="246"/>
        <v>3.44E-2</v>
      </c>
      <c r="BC35" s="13">
        <f>ROUND(BB$8*BB35,2)</f>
        <v>24.96</v>
      </c>
      <c r="BD35" s="28">
        <f t="shared" si="247"/>
        <v>3.44E-2</v>
      </c>
      <c r="BE35" s="13">
        <f>ROUND(BD$8*BD35,2)</f>
        <v>31.2</v>
      </c>
      <c r="BF35" s="28">
        <f t="shared" si="248"/>
        <v>3.44E-2</v>
      </c>
      <c r="BG35" s="13">
        <f>ROUND(BF$8*BF35,2)</f>
        <v>18.72</v>
      </c>
      <c r="BH35" s="28">
        <f t="shared" si="249"/>
        <v>3.44E-2</v>
      </c>
      <c r="BI35" s="13">
        <f>ROUND(BH$8*BH35,2)</f>
        <v>18.72</v>
      </c>
      <c r="BJ35" s="28">
        <f t="shared" si="250"/>
        <v>3.44E-2</v>
      </c>
      <c r="BK35" s="13">
        <f>ROUND(BJ$8*BJ35,2)</f>
        <v>18.72</v>
      </c>
      <c r="BL35" s="28">
        <f t="shared" si="251"/>
        <v>3.44E-2</v>
      </c>
      <c r="BM35" s="13">
        <f>ROUND(BL$8*BL35,2)</f>
        <v>18.72</v>
      </c>
      <c r="BN35" s="28">
        <f t="shared" si="252"/>
        <v>3.44E-2</v>
      </c>
      <c r="BO35" s="13">
        <f t="shared" si="253"/>
        <v>18.72</v>
      </c>
      <c r="BP35" s="28">
        <f t="shared" si="254"/>
        <v>3.44E-2</v>
      </c>
      <c r="BQ35" s="13">
        <f>ROUND(BP$8*BP35,2)</f>
        <v>18.72</v>
      </c>
      <c r="BR35" s="28">
        <f t="shared" si="255"/>
        <v>3.44E-2</v>
      </c>
      <c r="BS35" s="13">
        <f t="shared" si="256"/>
        <v>18.72</v>
      </c>
      <c r="BT35" s="28">
        <f t="shared" si="257"/>
        <v>3.44E-2</v>
      </c>
      <c r="BU35" s="13">
        <f t="shared" si="258"/>
        <v>18.72</v>
      </c>
      <c r="BV35" s="28">
        <f t="shared" si="259"/>
        <v>3.44E-2</v>
      </c>
      <c r="BW35" s="13">
        <f>ROUND(BV$8*BV35,2)</f>
        <v>18.72</v>
      </c>
      <c r="BX35" s="28">
        <f t="shared" si="260"/>
        <v>3.44E-2</v>
      </c>
      <c r="BY35" s="13">
        <f>ROUND(BX$8*BX35,2)</f>
        <v>24.96</v>
      </c>
      <c r="BZ35" s="28">
        <f t="shared" si="261"/>
        <v>3.44E-2</v>
      </c>
      <c r="CA35" s="13">
        <f t="shared" si="262"/>
        <v>18.72</v>
      </c>
      <c r="CB35" s="28">
        <f t="shared" si="263"/>
        <v>3.44E-2</v>
      </c>
      <c r="CC35" s="13">
        <f>ROUND(CB$8*CB35,2)</f>
        <v>24.96</v>
      </c>
      <c r="CD35" s="28">
        <f t="shared" si="264"/>
        <v>3.44E-2</v>
      </c>
      <c r="CE35" s="13">
        <f t="shared" si="265"/>
        <v>18.72</v>
      </c>
      <c r="CF35" s="28">
        <f t="shared" si="266"/>
        <v>3.44E-2</v>
      </c>
      <c r="CG35" s="13">
        <f>ROUND(CF$8*CF35,2)</f>
        <v>18.72</v>
      </c>
      <c r="CH35" s="28">
        <f t="shared" si="266"/>
        <v>3.44E-2</v>
      </c>
      <c r="CI35" s="13">
        <f>ROUND(CH$8*CH35,2)</f>
        <v>18.72</v>
      </c>
      <c r="CJ35" s="28">
        <f t="shared" si="266"/>
        <v>3.44E-2</v>
      </c>
      <c r="CK35" s="13">
        <f>ROUND(CJ$8*CJ35,2)</f>
        <v>18.72</v>
      </c>
      <c r="CL35" s="28">
        <f t="shared" si="266"/>
        <v>3.44E-2</v>
      </c>
      <c r="CM35" s="13">
        <f>ROUND(CL$8*CL35,2)</f>
        <v>18.72</v>
      </c>
    </row>
    <row r="36" spans="1:91" x14ac:dyDescent="0.25">
      <c r="A36" s="42" t="s">
        <v>92</v>
      </c>
      <c r="B36" s="48" t="s">
        <v>71</v>
      </c>
      <c r="C36" s="3" t="s">
        <v>63</v>
      </c>
      <c r="D36" s="48" t="s">
        <v>71</v>
      </c>
      <c r="E36" s="3" t="s">
        <v>63</v>
      </c>
      <c r="F36" s="48" t="s">
        <v>71</v>
      </c>
      <c r="G36" s="3" t="s">
        <v>63</v>
      </c>
      <c r="H36" s="48" t="s">
        <v>71</v>
      </c>
      <c r="I36" s="3" t="s">
        <v>63</v>
      </c>
      <c r="J36" s="48" t="s">
        <v>71</v>
      </c>
      <c r="K36" s="3" t="s">
        <v>63</v>
      </c>
      <c r="L36" s="48" t="s">
        <v>71</v>
      </c>
      <c r="M36" s="3" t="s">
        <v>63</v>
      </c>
      <c r="N36" s="48" t="s">
        <v>71</v>
      </c>
      <c r="O36" s="3" t="s">
        <v>63</v>
      </c>
      <c r="P36" s="48" t="s">
        <v>71</v>
      </c>
      <c r="Q36" s="3" t="s">
        <v>63</v>
      </c>
      <c r="R36" s="48" t="s">
        <v>71</v>
      </c>
      <c r="S36" s="3" t="s">
        <v>63</v>
      </c>
      <c r="T36" s="48" t="s">
        <v>71</v>
      </c>
      <c r="U36" s="3" t="s">
        <v>63</v>
      </c>
      <c r="V36" s="48" t="s">
        <v>71</v>
      </c>
      <c r="W36" s="3" t="s">
        <v>63</v>
      </c>
      <c r="X36" s="48" t="s">
        <v>71</v>
      </c>
      <c r="Y36" s="3" t="s">
        <v>63</v>
      </c>
      <c r="Z36" s="48" t="s">
        <v>71</v>
      </c>
      <c r="AA36" s="3" t="s">
        <v>63</v>
      </c>
      <c r="AB36" s="48" t="s">
        <v>71</v>
      </c>
      <c r="AC36" s="3" t="s">
        <v>63</v>
      </c>
      <c r="AD36" s="48" t="s">
        <v>71</v>
      </c>
      <c r="AE36" s="3" t="s">
        <v>63</v>
      </c>
      <c r="AF36" s="48" t="s">
        <v>71</v>
      </c>
      <c r="AG36" s="3" t="s">
        <v>63</v>
      </c>
      <c r="AH36" s="48" t="s">
        <v>71</v>
      </c>
      <c r="AI36" s="3" t="s">
        <v>63</v>
      </c>
      <c r="AJ36" s="48" t="s">
        <v>71</v>
      </c>
      <c r="AK36" s="3" t="s">
        <v>63</v>
      </c>
      <c r="AL36" s="48" t="s">
        <v>71</v>
      </c>
      <c r="AM36" s="3" t="s">
        <v>63</v>
      </c>
      <c r="AN36" s="48" t="s">
        <v>71</v>
      </c>
      <c r="AO36" s="3" t="s">
        <v>63</v>
      </c>
      <c r="AP36" s="48" t="s">
        <v>71</v>
      </c>
      <c r="AQ36" s="3" t="s">
        <v>63</v>
      </c>
      <c r="AR36" s="48" t="s">
        <v>71</v>
      </c>
      <c r="AS36" s="3" t="s">
        <v>63</v>
      </c>
      <c r="AT36" s="48" t="s">
        <v>71</v>
      </c>
      <c r="AU36" s="3" t="s">
        <v>63</v>
      </c>
      <c r="AV36" s="48" t="s">
        <v>71</v>
      </c>
      <c r="AW36" s="3" t="s">
        <v>63</v>
      </c>
      <c r="AX36" s="48" t="s">
        <v>71</v>
      </c>
      <c r="AY36" s="3" t="s">
        <v>63</v>
      </c>
      <c r="AZ36" s="48" t="s">
        <v>71</v>
      </c>
      <c r="BA36" s="3" t="s">
        <v>63</v>
      </c>
      <c r="BB36" s="48" t="s">
        <v>71</v>
      </c>
      <c r="BC36" s="3" t="s">
        <v>63</v>
      </c>
      <c r="BD36" s="48" t="s">
        <v>71</v>
      </c>
      <c r="BE36" s="3" t="s">
        <v>63</v>
      </c>
      <c r="BF36" s="48" t="s">
        <v>71</v>
      </c>
      <c r="BG36" s="3" t="s">
        <v>63</v>
      </c>
      <c r="BH36" s="48" t="s">
        <v>71</v>
      </c>
      <c r="BI36" s="3" t="s">
        <v>63</v>
      </c>
      <c r="BJ36" s="48" t="s">
        <v>71</v>
      </c>
      <c r="BK36" s="3" t="s">
        <v>63</v>
      </c>
      <c r="BL36" s="48" t="s">
        <v>71</v>
      </c>
      <c r="BM36" s="3" t="s">
        <v>63</v>
      </c>
      <c r="BN36" s="48" t="s">
        <v>71</v>
      </c>
      <c r="BO36" s="3" t="s">
        <v>63</v>
      </c>
      <c r="BP36" s="48" t="s">
        <v>71</v>
      </c>
      <c r="BQ36" s="3" t="s">
        <v>63</v>
      </c>
      <c r="BR36" s="48" t="s">
        <v>71</v>
      </c>
      <c r="BS36" s="3" t="s">
        <v>63</v>
      </c>
      <c r="BT36" s="48" t="s">
        <v>71</v>
      </c>
      <c r="BU36" s="3" t="s">
        <v>63</v>
      </c>
      <c r="BV36" s="48" t="s">
        <v>71</v>
      </c>
      <c r="BW36" s="3" t="s">
        <v>63</v>
      </c>
      <c r="BX36" s="48" t="s">
        <v>71</v>
      </c>
      <c r="BY36" s="3" t="s">
        <v>63</v>
      </c>
      <c r="BZ36" s="48" t="s">
        <v>71</v>
      </c>
      <c r="CA36" s="3" t="s">
        <v>63</v>
      </c>
      <c r="CB36" s="48" t="s">
        <v>71</v>
      </c>
      <c r="CC36" s="3" t="s">
        <v>63</v>
      </c>
      <c r="CD36" s="48" t="s">
        <v>71</v>
      </c>
      <c r="CE36" s="3" t="s">
        <v>63</v>
      </c>
      <c r="CF36" s="48" t="s">
        <v>71</v>
      </c>
      <c r="CG36" s="3" t="s">
        <v>63</v>
      </c>
      <c r="CH36" s="48" t="s">
        <v>71</v>
      </c>
      <c r="CI36" s="3" t="s">
        <v>63</v>
      </c>
      <c r="CJ36" s="48" t="s">
        <v>71</v>
      </c>
      <c r="CK36" s="3" t="s">
        <v>63</v>
      </c>
      <c r="CL36" s="48" t="s">
        <v>71</v>
      </c>
      <c r="CM36" s="3" t="s">
        <v>63</v>
      </c>
    </row>
    <row r="37" spans="1:91" ht="25.5" x14ac:dyDescent="0.25">
      <c r="A37" s="46" t="s">
        <v>93</v>
      </c>
      <c r="B37" s="49">
        <f>ROUND(SUM(B16:B23)*SUM(B25:B31),4)</f>
        <v>5.5899999999999998E-2</v>
      </c>
      <c r="C37" s="13">
        <f>ROUND(B$8*B37,2)</f>
        <v>50.7</v>
      </c>
      <c r="D37" s="49">
        <f t="shared" ref="D37" si="267">ROUND(SUM(D16:D23)*SUM(D25:D31),4)</f>
        <v>5.5899999999999998E-2</v>
      </c>
      <c r="E37" s="13">
        <f t="shared" ref="E37" si="268">ROUND(D$8*D37,2)</f>
        <v>30.42</v>
      </c>
      <c r="F37" s="49">
        <f t="shared" ref="F37" si="269">ROUND(SUM(F16:F23)*SUM(F25:F31),4)</f>
        <v>5.5899999999999998E-2</v>
      </c>
      <c r="G37" s="13">
        <f t="shared" ref="G37" si="270">ROUND(F$8*F37,2)</f>
        <v>40.56</v>
      </c>
      <c r="H37" s="49">
        <f t="shared" ref="H37" si="271">ROUND(SUM(H16:H23)*SUM(H25:H31),4)</f>
        <v>5.5899999999999998E-2</v>
      </c>
      <c r="I37" s="13">
        <f t="shared" ref="I37" si="272">ROUND(H$8*H37,2)</f>
        <v>30.42</v>
      </c>
      <c r="J37" s="49">
        <f t="shared" ref="J37" si="273">ROUND(SUM(J16:J23)*SUM(J25:J31),4)</f>
        <v>5.5899999999999998E-2</v>
      </c>
      <c r="K37" s="13">
        <f t="shared" ref="K37" si="274">ROUND(J$8*J37,2)</f>
        <v>30.42</v>
      </c>
      <c r="L37" s="49">
        <f t="shared" ref="L37" si="275">ROUND(SUM(L16:L23)*SUM(L25:L31),4)</f>
        <v>5.5899999999999998E-2</v>
      </c>
      <c r="M37" s="13">
        <f t="shared" ref="M37" si="276">ROUND(L$8*L37,2)</f>
        <v>30.42</v>
      </c>
      <c r="N37" s="49">
        <f t="shared" ref="N37" si="277">ROUND(SUM(N16:N23)*SUM(N25:N31),4)</f>
        <v>5.5899999999999998E-2</v>
      </c>
      <c r="O37" s="13">
        <f t="shared" ref="O37" si="278">ROUND(N$8*N37,2)</f>
        <v>40.56</v>
      </c>
      <c r="P37" s="49">
        <f t="shared" ref="P37" si="279">ROUND(SUM(P16:P23)*SUM(P25:P31),4)</f>
        <v>5.5899999999999998E-2</v>
      </c>
      <c r="Q37" s="13">
        <f t="shared" ref="Q37" si="280">ROUND(P$8*P37,2)</f>
        <v>30.42</v>
      </c>
      <c r="R37" s="49">
        <f t="shared" ref="R37" si="281">ROUND(SUM(R16:R23)*SUM(R25:R31),4)</f>
        <v>5.5899999999999998E-2</v>
      </c>
      <c r="S37" s="13">
        <f t="shared" ref="S37" si="282">ROUND(R$8*R37,2)</f>
        <v>30.42</v>
      </c>
      <c r="T37" s="49">
        <f t="shared" ref="T37" si="283">ROUND(SUM(T16:T23)*SUM(T25:T31),4)</f>
        <v>5.5899999999999998E-2</v>
      </c>
      <c r="U37" s="13">
        <f t="shared" ref="U37" si="284">ROUND(T$8*T37,2)</f>
        <v>30.42</v>
      </c>
      <c r="V37" s="49">
        <f t="shared" ref="V37" si="285">ROUND(SUM(V16:V23)*SUM(V25:V31),4)</f>
        <v>5.5899999999999998E-2</v>
      </c>
      <c r="W37" s="13">
        <f t="shared" ref="W37" si="286">ROUND(V$8*V37,2)</f>
        <v>30.42</v>
      </c>
      <c r="X37" s="49">
        <f t="shared" ref="X37:Z37" si="287">ROUND(SUM(X16:X23)*SUM(X25:X31),4)</f>
        <v>5.5899999999999998E-2</v>
      </c>
      <c r="Y37" s="13">
        <f t="shared" ref="Y37" si="288">ROUND(X$8*X37,2)</f>
        <v>30.42</v>
      </c>
      <c r="Z37" s="49">
        <f t="shared" si="287"/>
        <v>5.5899999999999998E-2</v>
      </c>
      <c r="AA37" s="13">
        <f t="shared" ref="AA37" si="289">ROUND(Z$8*Z37,2)</f>
        <v>30.42</v>
      </c>
      <c r="AB37" s="49">
        <f t="shared" ref="AB37" si="290">ROUND(SUM(AB16:AB23)*SUM(AB25:AB31),4)</f>
        <v>5.5899999999999998E-2</v>
      </c>
      <c r="AC37" s="13">
        <f t="shared" ref="AC37" si="291">ROUND(AB$8*AB37,2)</f>
        <v>30.42</v>
      </c>
      <c r="AD37" s="49">
        <f t="shared" ref="AD37" si="292">ROUND(SUM(AD16:AD23)*SUM(AD25:AD31),4)</f>
        <v>5.5899999999999998E-2</v>
      </c>
      <c r="AE37" s="13">
        <f t="shared" ref="AE37" si="293">ROUND(AD$8*AD37,2)</f>
        <v>30.42</v>
      </c>
      <c r="AF37" s="49">
        <f t="shared" ref="AF37" si="294">ROUND(SUM(AF16:AF23)*SUM(AF25:AF31),4)</f>
        <v>5.5899999999999998E-2</v>
      </c>
      <c r="AG37" s="13">
        <f t="shared" ref="AG37" si="295">ROUND(AF$8*AF37,2)</f>
        <v>30.42</v>
      </c>
      <c r="AH37" s="49">
        <f t="shared" ref="AH37" si="296">ROUND(SUM(AH16:AH23)*SUM(AH25:AH31),4)</f>
        <v>5.5899999999999998E-2</v>
      </c>
      <c r="AI37" s="13">
        <f t="shared" ref="AI37" si="297">ROUND(AH$8*AH37,2)</f>
        <v>30.42</v>
      </c>
      <c r="AJ37" s="49">
        <f t="shared" ref="AJ37" si="298">ROUND(SUM(AJ16:AJ23)*SUM(AJ25:AJ31),4)</f>
        <v>5.5899999999999998E-2</v>
      </c>
      <c r="AK37" s="13">
        <f t="shared" ref="AK37" si="299">ROUND(AJ$8*AJ37,2)</f>
        <v>30.42</v>
      </c>
      <c r="AL37" s="49">
        <f t="shared" ref="AL37" si="300">ROUND(SUM(AL16:AL23)*SUM(AL25:AL31),4)</f>
        <v>5.5899999999999998E-2</v>
      </c>
      <c r="AM37" s="13">
        <f t="shared" ref="AM37" si="301">ROUND(AL$8*AL37,2)</f>
        <v>30.42</v>
      </c>
      <c r="AN37" s="49">
        <f t="shared" ref="AN37" si="302">ROUND(SUM(AN16:AN23)*SUM(AN25:AN31),4)</f>
        <v>5.5899999999999998E-2</v>
      </c>
      <c r="AO37" s="13">
        <f t="shared" ref="AO37" si="303">ROUND(AN$8*AN37,2)</f>
        <v>40.56</v>
      </c>
      <c r="AP37" s="49">
        <f t="shared" ref="AP37" si="304">ROUND(SUM(AP16:AP23)*SUM(AP25:AP31),4)</f>
        <v>5.5899999999999998E-2</v>
      </c>
      <c r="AQ37" s="13">
        <f t="shared" ref="AQ37" si="305">ROUND(AP$8*AP37,2)</f>
        <v>30.42</v>
      </c>
      <c r="AR37" s="49">
        <f t="shared" ref="AR37" si="306">ROUND(SUM(AR16:AR23)*SUM(AR25:AR31),4)</f>
        <v>5.5899999999999998E-2</v>
      </c>
      <c r="AS37" s="13">
        <f t="shared" ref="AS37" si="307">ROUND(AR$8*AR37,2)</f>
        <v>30.42</v>
      </c>
      <c r="AT37" s="49">
        <f t="shared" ref="AT37" si="308">ROUND(SUM(AT16:AT23)*SUM(AT25:AT31),4)</f>
        <v>5.5899999999999998E-2</v>
      </c>
      <c r="AU37" s="13">
        <f t="shared" ref="AU37" si="309">ROUND(AT$8*AT37,2)</f>
        <v>30.42</v>
      </c>
      <c r="AV37" s="49">
        <f t="shared" ref="AV37" si="310">ROUND(SUM(AV16:AV23)*SUM(AV25:AV31),4)</f>
        <v>5.5899999999999998E-2</v>
      </c>
      <c r="AW37" s="13">
        <f t="shared" ref="AW37" si="311">ROUND(AV$8*AV37,2)</f>
        <v>30.42</v>
      </c>
      <c r="AX37" s="49">
        <f t="shared" ref="AX37" si="312">ROUND(SUM(AX16:AX23)*SUM(AX25:AX31),4)</f>
        <v>5.5899999999999998E-2</v>
      </c>
      <c r="AY37" s="13">
        <f t="shared" ref="AY37" si="313">ROUND(AX$8*AX37,2)</f>
        <v>30.42</v>
      </c>
      <c r="AZ37" s="49">
        <f t="shared" ref="AZ37" si="314">ROUND(SUM(AZ16:AZ23)*SUM(AZ25:AZ31),4)</f>
        <v>5.5899999999999998E-2</v>
      </c>
      <c r="BA37" s="13">
        <f t="shared" ref="BA37" si="315">ROUND(AZ$8*AZ37,2)</f>
        <v>30.42</v>
      </c>
      <c r="BB37" s="49">
        <f t="shared" ref="BB37" si="316">ROUND(SUM(BB16:BB23)*SUM(BB25:BB31),4)</f>
        <v>5.5899999999999998E-2</v>
      </c>
      <c r="BC37" s="13">
        <f t="shared" ref="BC37" si="317">ROUND(BB$8*BB37,2)</f>
        <v>40.56</v>
      </c>
      <c r="BD37" s="49">
        <f t="shared" ref="BD37" si="318">ROUND(SUM(BD16:BD23)*SUM(BD25:BD31),4)</f>
        <v>5.5899999999999998E-2</v>
      </c>
      <c r="BE37" s="13">
        <f t="shared" ref="BE37" si="319">ROUND(BD$8*BD37,2)</f>
        <v>50.7</v>
      </c>
      <c r="BF37" s="49">
        <f t="shared" ref="BF37" si="320">ROUND(SUM(BF16:BF23)*SUM(BF25:BF31),4)</f>
        <v>5.5899999999999998E-2</v>
      </c>
      <c r="BG37" s="13">
        <f t="shared" ref="BG37" si="321">ROUND(BF$8*BF37,2)</f>
        <v>30.42</v>
      </c>
      <c r="BH37" s="49">
        <f t="shared" ref="BH37" si="322">ROUND(SUM(BH16:BH23)*SUM(BH25:BH31),4)</f>
        <v>5.5899999999999998E-2</v>
      </c>
      <c r="BI37" s="13">
        <f t="shared" ref="BI37" si="323">ROUND(BH$8*BH37,2)</f>
        <v>30.42</v>
      </c>
      <c r="BJ37" s="49">
        <f t="shared" ref="BJ37" si="324">ROUND(SUM(BJ16:BJ23)*SUM(BJ25:BJ31),4)</f>
        <v>5.5899999999999998E-2</v>
      </c>
      <c r="BK37" s="13">
        <f t="shared" ref="BK37" si="325">ROUND(BJ$8*BJ37,2)</f>
        <v>30.42</v>
      </c>
      <c r="BL37" s="49">
        <f t="shared" ref="BL37" si="326">ROUND(SUM(BL16:BL23)*SUM(BL25:BL31),4)</f>
        <v>5.5899999999999998E-2</v>
      </c>
      <c r="BM37" s="13">
        <f t="shared" ref="BM37" si="327">ROUND(BL$8*BL37,2)</f>
        <v>30.42</v>
      </c>
      <c r="BN37" s="49">
        <f t="shared" ref="BN37" si="328">ROUND(SUM(BN16:BN23)*SUM(BN25:BN31),4)</f>
        <v>5.5899999999999998E-2</v>
      </c>
      <c r="BO37" s="13">
        <f t="shared" ref="BO37" si="329">ROUND(BN$8*BN37,2)</f>
        <v>30.42</v>
      </c>
      <c r="BP37" s="49">
        <f t="shared" ref="BP37" si="330">ROUND(SUM(BP16:BP23)*SUM(BP25:BP31),4)</f>
        <v>5.5899999999999998E-2</v>
      </c>
      <c r="BQ37" s="13">
        <f t="shared" ref="BQ37" si="331">ROUND(BP$8*BP37,2)</f>
        <v>30.42</v>
      </c>
      <c r="BR37" s="49">
        <f t="shared" ref="BR37" si="332">ROUND(SUM(BR16:BR23)*SUM(BR25:BR31),4)</f>
        <v>5.5899999999999998E-2</v>
      </c>
      <c r="BS37" s="13">
        <f t="shared" ref="BS37" si="333">ROUND(BR$8*BR37,2)</f>
        <v>30.42</v>
      </c>
      <c r="BT37" s="49">
        <f t="shared" ref="BT37" si="334">ROUND(SUM(BT16:BT23)*SUM(BT25:BT31),4)</f>
        <v>5.5899999999999998E-2</v>
      </c>
      <c r="BU37" s="13">
        <f t="shared" ref="BU37" si="335">ROUND(BT$8*BT37,2)</f>
        <v>30.42</v>
      </c>
      <c r="BV37" s="49">
        <f t="shared" ref="BV37" si="336">ROUND(SUM(BV16:BV23)*SUM(BV25:BV31),4)</f>
        <v>5.5899999999999998E-2</v>
      </c>
      <c r="BW37" s="13">
        <f t="shared" ref="BW37" si="337">ROUND(BV$8*BV37,2)</f>
        <v>30.42</v>
      </c>
      <c r="BX37" s="49">
        <f t="shared" ref="BX37" si="338">ROUND(SUM(BX16:BX23)*SUM(BX25:BX31),4)</f>
        <v>5.5899999999999998E-2</v>
      </c>
      <c r="BY37" s="13">
        <f t="shared" ref="BY37" si="339">ROUND(BX$8*BX37,2)</f>
        <v>40.56</v>
      </c>
      <c r="BZ37" s="49">
        <f t="shared" ref="BZ37" si="340">ROUND(SUM(BZ16:BZ23)*SUM(BZ25:BZ31),4)</f>
        <v>5.5899999999999998E-2</v>
      </c>
      <c r="CA37" s="13">
        <f t="shared" ref="CA37" si="341">ROUND(BZ$8*BZ37,2)</f>
        <v>30.42</v>
      </c>
      <c r="CB37" s="49">
        <f t="shared" ref="CB37" si="342">ROUND(SUM(CB16:CB23)*SUM(CB25:CB31),4)</f>
        <v>5.5899999999999998E-2</v>
      </c>
      <c r="CC37" s="13">
        <f t="shared" ref="CC37" si="343">ROUND(CB$8*CB37,2)</f>
        <v>40.56</v>
      </c>
      <c r="CD37" s="49">
        <f t="shared" ref="CD37" si="344">ROUND(SUM(CD16:CD23)*SUM(CD25:CD31),4)</f>
        <v>5.5899999999999998E-2</v>
      </c>
      <c r="CE37" s="13">
        <f t="shared" ref="CE37" si="345">ROUND(CD$8*CD37,2)</f>
        <v>30.42</v>
      </c>
      <c r="CF37" s="49">
        <f t="shared" ref="CF37:CH37" si="346">ROUND(SUM(CF16:CF23)*SUM(CF25:CF31),4)</f>
        <v>5.5899999999999998E-2</v>
      </c>
      <c r="CG37" s="13">
        <f t="shared" ref="CG37" si="347">ROUND(CF$8*CF37,2)</f>
        <v>30.42</v>
      </c>
      <c r="CH37" s="49">
        <f t="shared" si="346"/>
        <v>5.5899999999999998E-2</v>
      </c>
      <c r="CI37" s="13">
        <f t="shared" ref="CI37" si="348">ROUND(CH$8*CH37,2)</f>
        <v>30.42</v>
      </c>
      <c r="CJ37" s="49">
        <f t="shared" ref="CJ37" si="349">ROUND(SUM(CJ16:CJ23)*SUM(CJ25:CJ31),4)</f>
        <v>5.5899999999999998E-2</v>
      </c>
      <c r="CK37" s="13">
        <f t="shared" ref="CK37" si="350">ROUND(CJ$8*CJ37,2)</f>
        <v>30.42</v>
      </c>
      <c r="CL37" s="49">
        <f t="shared" ref="CL37" si="351">ROUND(SUM(CL16:CL23)*SUM(CL25:CL31),4)</f>
        <v>5.5899999999999998E-2</v>
      </c>
      <c r="CM37" s="13">
        <f t="shared" ref="CM37" si="352">ROUND(CL$8*CL37,2)</f>
        <v>30.42</v>
      </c>
    </row>
    <row r="38" spans="1:91" x14ac:dyDescent="0.25">
      <c r="A38" s="42" t="s">
        <v>94</v>
      </c>
      <c r="B38" s="50">
        <f>SUM(B16:B37)</f>
        <v>0.57009999999999994</v>
      </c>
      <c r="C38" s="15">
        <f t="shared" ref="C38" si="353">SUM(C16:C37)</f>
        <v>517.05999999999995</v>
      </c>
      <c r="D38" s="50">
        <f t="shared" ref="D38:M38" si="354">SUM(D16:D37)</f>
        <v>0.57009999999999994</v>
      </c>
      <c r="E38" s="15">
        <f t="shared" si="354"/>
        <v>310.24000000000007</v>
      </c>
      <c r="F38" s="50">
        <f t="shared" si="354"/>
        <v>0.57009999999999994</v>
      </c>
      <c r="G38" s="15">
        <f t="shared" si="354"/>
        <v>413.66</v>
      </c>
      <c r="H38" s="50">
        <f t="shared" si="354"/>
        <v>0.57009999999999994</v>
      </c>
      <c r="I38" s="15">
        <f t="shared" si="354"/>
        <v>310.24000000000007</v>
      </c>
      <c r="J38" s="50">
        <f t="shared" si="354"/>
        <v>0.57009999999999994</v>
      </c>
      <c r="K38" s="15">
        <f t="shared" si="354"/>
        <v>310.24000000000007</v>
      </c>
      <c r="L38" s="50">
        <f t="shared" si="354"/>
        <v>0.57009999999999994</v>
      </c>
      <c r="M38" s="15">
        <f t="shared" si="354"/>
        <v>310.24000000000007</v>
      </c>
      <c r="N38" s="50">
        <f t="shared" ref="N38" si="355">SUM(N16:N37)</f>
        <v>0.57009999999999994</v>
      </c>
      <c r="O38" s="15">
        <f t="shared" ref="O38:Q38" si="356">SUM(O16:O37)</f>
        <v>413.66</v>
      </c>
      <c r="P38" s="50">
        <f t="shared" si="356"/>
        <v>0.57009999999999994</v>
      </c>
      <c r="Q38" s="15">
        <f t="shared" si="356"/>
        <v>310.24000000000007</v>
      </c>
      <c r="R38" s="50">
        <f t="shared" ref="R38:W38" si="357">SUM(R16:R37)</f>
        <v>0.57009999999999994</v>
      </c>
      <c r="S38" s="15">
        <f t="shared" si="357"/>
        <v>310.24000000000007</v>
      </c>
      <c r="T38" s="50">
        <f t="shared" si="357"/>
        <v>0.57009999999999994</v>
      </c>
      <c r="U38" s="15">
        <f t="shared" si="357"/>
        <v>310.24000000000007</v>
      </c>
      <c r="V38" s="50">
        <f t="shared" si="357"/>
        <v>0.57009999999999994</v>
      </c>
      <c r="W38" s="15">
        <f t="shared" si="357"/>
        <v>310.24000000000007</v>
      </c>
      <c r="X38" s="50">
        <f t="shared" ref="X38:CE38" si="358">SUM(X16:X37)</f>
        <v>0.57009999999999994</v>
      </c>
      <c r="Y38" s="15">
        <f t="shared" si="358"/>
        <v>310.24000000000007</v>
      </c>
      <c r="Z38" s="50">
        <f t="shared" ref="Z38:AI38" si="359">SUM(Z16:Z37)</f>
        <v>0.57009999999999994</v>
      </c>
      <c r="AA38" s="15">
        <f t="shared" si="359"/>
        <v>310.24000000000007</v>
      </c>
      <c r="AB38" s="50">
        <f t="shared" si="359"/>
        <v>0.57009999999999994</v>
      </c>
      <c r="AC38" s="15">
        <f t="shared" si="359"/>
        <v>310.24000000000007</v>
      </c>
      <c r="AD38" s="50">
        <f t="shared" si="359"/>
        <v>0.57009999999999994</v>
      </c>
      <c r="AE38" s="15">
        <f t="shared" si="359"/>
        <v>310.24000000000007</v>
      </c>
      <c r="AF38" s="50">
        <f t="shared" si="359"/>
        <v>0.57009999999999994</v>
      </c>
      <c r="AG38" s="15">
        <f t="shared" si="359"/>
        <v>310.24000000000007</v>
      </c>
      <c r="AH38" s="50">
        <f t="shared" si="359"/>
        <v>0.57009999999999994</v>
      </c>
      <c r="AI38" s="15">
        <f t="shared" si="359"/>
        <v>310.24000000000007</v>
      </c>
      <c r="AJ38" s="50">
        <f t="shared" si="358"/>
        <v>0.57009999999999994</v>
      </c>
      <c r="AK38" s="15">
        <f t="shared" si="358"/>
        <v>310.24000000000007</v>
      </c>
      <c r="AL38" s="50">
        <f t="shared" ref="AL38:BM38" si="360">SUM(AL16:AL37)</f>
        <v>0.57009999999999994</v>
      </c>
      <c r="AM38" s="15">
        <f t="shared" si="360"/>
        <v>310.24000000000007</v>
      </c>
      <c r="AN38" s="50">
        <f t="shared" si="360"/>
        <v>0.57009999999999994</v>
      </c>
      <c r="AO38" s="15">
        <f t="shared" si="360"/>
        <v>413.66</v>
      </c>
      <c r="AP38" s="50">
        <f t="shared" si="360"/>
        <v>0.57009999999999994</v>
      </c>
      <c r="AQ38" s="15">
        <f t="shared" si="360"/>
        <v>310.24000000000007</v>
      </c>
      <c r="AR38" s="50">
        <f t="shared" si="360"/>
        <v>0.57009999999999994</v>
      </c>
      <c r="AS38" s="15">
        <f t="shared" si="360"/>
        <v>310.24000000000007</v>
      </c>
      <c r="AT38" s="50">
        <f t="shared" si="360"/>
        <v>0.57009999999999994</v>
      </c>
      <c r="AU38" s="15">
        <f t="shared" si="360"/>
        <v>310.24000000000007</v>
      </c>
      <c r="AV38" s="50">
        <f t="shared" si="360"/>
        <v>0.57009999999999994</v>
      </c>
      <c r="AW38" s="15">
        <f t="shared" si="360"/>
        <v>310.24000000000007</v>
      </c>
      <c r="AX38" s="50">
        <f t="shared" si="360"/>
        <v>0.57009999999999994</v>
      </c>
      <c r="AY38" s="15">
        <f t="shared" si="360"/>
        <v>310.24000000000007</v>
      </c>
      <c r="AZ38" s="50">
        <f t="shared" si="360"/>
        <v>0.57009999999999994</v>
      </c>
      <c r="BA38" s="15">
        <f t="shared" si="360"/>
        <v>310.24000000000007</v>
      </c>
      <c r="BB38" s="50">
        <f t="shared" si="360"/>
        <v>0.57009999999999994</v>
      </c>
      <c r="BC38" s="15">
        <f t="shared" si="360"/>
        <v>413.66</v>
      </c>
      <c r="BD38" s="50">
        <f t="shared" si="360"/>
        <v>0.57009999999999994</v>
      </c>
      <c r="BE38" s="15">
        <f t="shared" si="360"/>
        <v>517.05999999999995</v>
      </c>
      <c r="BF38" s="50">
        <f t="shared" si="360"/>
        <v>0.57009999999999994</v>
      </c>
      <c r="BG38" s="15">
        <f t="shared" si="360"/>
        <v>310.24000000000007</v>
      </c>
      <c r="BH38" s="50">
        <f t="shared" si="360"/>
        <v>0.57009999999999994</v>
      </c>
      <c r="BI38" s="15">
        <f t="shared" si="360"/>
        <v>310.24000000000007</v>
      </c>
      <c r="BJ38" s="50">
        <f t="shared" si="360"/>
        <v>0.57009999999999994</v>
      </c>
      <c r="BK38" s="15">
        <f t="shared" si="360"/>
        <v>310.24000000000007</v>
      </c>
      <c r="BL38" s="50">
        <f t="shared" si="360"/>
        <v>0.57009999999999994</v>
      </c>
      <c r="BM38" s="15">
        <f t="shared" si="360"/>
        <v>310.24000000000007</v>
      </c>
      <c r="BN38" s="50">
        <f t="shared" si="358"/>
        <v>0.57009999999999994</v>
      </c>
      <c r="BO38" s="15">
        <f t="shared" si="358"/>
        <v>310.24000000000007</v>
      </c>
      <c r="BP38" s="50">
        <f>SUM(BP16:BP37)</f>
        <v>0.57009999999999994</v>
      </c>
      <c r="BQ38" s="15">
        <f>SUM(BQ16:BQ37)</f>
        <v>310.24000000000007</v>
      </c>
      <c r="BR38" s="50">
        <f t="shared" si="358"/>
        <v>0.57009999999999994</v>
      </c>
      <c r="BS38" s="15">
        <f t="shared" si="358"/>
        <v>310.24000000000007</v>
      </c>
      <c r="BT38" s="50">
        <f t="shared" si="358"/>
        <v>0.57009999999999994</v>
      </c>
      <c r="BU38" s="15">
        <f t="shared" si="358"/>
        <v>310.24000000000007</v>
      </c>
      <c r="BV38" s="50">
        <f>SUM(BV16:BV37)</f>
        <v>0.57009999999999994</v>
      </c>
      <c r="BW38" s="15">
        <f>SUM(BW16:BW37)</f>
        <v>310.24000000000007</v>
      </c>
      <c r="BX38" s="50">
        <f>SUM(BX16:BX37)</f>
        <v>0.57009999999999994</v>
      </c>
      <c r="BY38" s="15">
        <f>SUM(BY16:BY37)</f>
        <v>413.66</v>
      </c>
      <c r="BZ38" s="50">
        <f t="shared" si="358"/>
        <v>0.57009999999999994</v>
      </c>
      <c r="CA38" s="15">
        <f t="shared" si="358"/>
        <v>310.24000000000007</v>
      </c>
      <c r="CB38" s="50">
        <f t="shared" ref="CB38:CC38" si="361">SUM(CB16:CB37)</f>
        <v>0.57009999999999994</v>
      </c>
      <c r="CC38" s="15">
        <f t="shared" si="361"/>
        <v>413.66</v>
      </c>
      <c r="CD38" s="50">
        <f t="shared" si="358"/>
        <v>0.57009999999999994</v>
      </c>
      <c r="CE38" s="15">
        <f t="shared" si="358"/>
        <v>310.24000000000007</v>
      </c>
      <c r="CF38" s="50">
        <f t="shared" ref="CF38:CM38" si="362">SUM(CF16:CF37)</f>
        <v>0.57009999999999994</v>
      </c>
      <c r="CG38" s="15">
        <f t="shared" si="362"/>
        <v>310.24000000000007</v>
      </c>
      <c r="CH38" s="50">
        <f t="shared" si="362"/>
        <v>0.57009999999999994</v>
      </c>
      <c r="CI38" s="15">
        <f t="shared" si="362"/>
        <v>310.24000000000007</v>
      </c>
      <c r="CJ38" s="50">
        <f t="shared" si="362"/>
        <v>0.57009999999999994</v>
      </c>
      <c r="CK38" s="15">
        <f t="shared" si="362"/>
        <v>310.24000000000007</v>
      </c>
      <c r="CL38" s="50">
        <f t="shared" si="362"/>
        <v>0.57009999999999994</v>
      </c>
      <c r="CM38" s="15">
        <f t="shared" si="362"/>
        <v>310.24000000000007</v>
      </c>
    </row>
    <row r="39" spans="1:91" x14ac:dyDescent="0.25">
      <c r="A39" s="42" t="s">
        <v>95</v>
      </c>
      <c r="B39" s="51"/>
      <c r="C39" s="15">
        <f>B8+C38</f>
        <v>1424.03</v>
      </c>
      <c r="D39" s="51"/>
      <c r="E39" s="15">
        <f t="shared" ref="E39" si="363">D8+E38</f>
        <v>854.42000000000007</v>
      </c>
      <c r="F39" s="51"/>
      <c r="G39" s="15">
        <f t="shared" ref="G39" si="364">F8+G38</f>
        <v>1139.24</v>
      </c>
      <c r="H39" s="51"/>
      <c r="I39" s="15">
        <f t="shared" ref="I39" si="365">H8+I38</f>
        <v>854.42000000000007</v>
      </c>
      <c r="J39" s="51"/>
      <c r="K39" s="15">
        <f t="shared" ref="K39" si="366">J8+K38</f>
        <v>854.42000000000007</v>
      </c>
      <c r="L39" s="51"/>
      <c r="M39" s="15">
        <f t="shared" ref="M39" si="367">L8+M38</f>
        <v>854.42000000000007</v>
      </c>
      <c r="N39" s="51"/>
      <c r="O39" s="15">
        <f t="shared" ref="O39" si="368">N8+O38</f>
        <v>1139.24</v>
      </c>
      <c r="P39" s="51"/>
      <c r="Q39" s="15">
        <f t="shared" ref="Q39" si="369">P8+Q38</f>
        <v>854.42000000000007</v>
      </c>
      <c r="R39" s="51"/>
      <c r="S39" s="15">
        <f t="shared" ref="S39" si="370">R8+S38</f>
        <v>854.42000000000007</v>
      </c>
      <c r="T39" s="51"/>
      <c r="U39" s="15">
        <f t="shared" ref="U39" si="371">T8+U38</f>
        <v>854.42000000000007</v>
      </c>
      <c r="V39" s="51"/>
      <c r="W39" s="15">
        <f t="shared" ref="W39" si="372">V8+W38</f>
        <v>854.42000000000007</v>
      </c>
      <c r="X39" s="51"/>
      <c r="Y39" s="15">
        <f t="shared" ref="Y39" si="373">X8+Y38</f>
        <v>854.42000000000007</v>
      </c>
      <c r="Z39" s="51"/>
      <c r="AA39" s="15">
        <f t="shared" ref="AA39" si="374">Z8+AA38</f>
        <v>854.42000000000007</v>
      </c>
      <c r="AB39" s="51"/>
      <c r="AC39" s="15">
        <f t="shared" ref="AC39" si="375">AB8+AC38</f>
        <v>854.42000000000007</v>
      </c>
      <c r="AD39" s="51"/>
      <c r="AE39" s="15">
        <f t="shared" ref="AE39" si="376">AD8+AE38</f>
        <v>854.42000000000007</v>
      </c>
      <c r="AF39" s="51"/>
      <c r="AG39" s="15">
        <f t="shared" ref="AG39" si="377">AF8+AG38</f>
        <v>854.42000000000007</v>
      </c>
      <c r="AH39" s="51"/>
      <c r="AI39" s="15">
        <f t="shared" ref="AI39" si="378">AH8+AI38</f>
        <v>854.42000000000007</v>
      </c>
      <c r="AJ39" s="51"/>
      <c r="AK39" s="15">
        <f t="shared" ref="AK39" si="379">AJ8+AK38</f>
        <v>854.42000000000007</v>
      </c>
      <c r="AL39" s="51"/>
      <c r="AM39" s="15">
        <f t="shared" ref="AM39" si="380">AL8+AM38</f>
        <v>854.42000000000007</v>
      </c>
      <c r="AN39" s="51"/>
      <c r="AO39" s="15">
        <f t="shared" ref="AO39" si="381">AN8+AO38</f>
        <v>1139.24</v>
      </c>
      <c r="AP39" s="51"/>
      <c r="AQ39" s="15">
        <f t="shared" ref="AQ39" si="382">AP8+AQ38</f>
        <v>854.42000000000007</v>
      </c>
      <c r="AR39" s="51"/>
      <c r="AS39" s="15">
        <f t="shared" ref="AS39" si="383">AR8+AS38</f>
        <v>854.42000000000007</v>
      </c>
      <c r="AT39" s="51"/>
      <c r="AU39" s="15">
        <f t="shared" ref="AU39" si="384">AT8+AU38</f>
        <v>854.42000000000007</v>
      </c>
      <c r="AV39" s="51"/>
      <c r="AW39" s="15">
        <f t="shared" ref="AW39" si="385">AV8+AW38</f>
        <v>854.42000000000007</v>
      </c>
      <c r="AX39" s="51"/>
      <c r="AY39" s="15">
        <f t="shared" ref="AY39" si="386">AX8+AY38</f>
        <v>854.42000000000007</v>
      </c>
      <c r="AZ39" s="51"/>
      <c r="BA39" s="15">
        <f t="shared" ref="BA39" si="387">AZ8+BA38</f>
        <v>854.42000000000007</v>
      </c>
      <c r="BB39" s="51"/>
      <c r="BC39" s="15">
        <f t="shared" ref="BC39" si="388">BB8+BC38</f>
        <v>1139.24</v>
      </c>
      <c r="BD39" s="51"/>
      <c r="BE39" s="15">
        <f t="shared" ref="BE39" si="389">BD8+BE38</f>
        <v>1424.03</v>
      </c>
      <c r="BF39" s="51"/>
      <c r="BG39" s="15">
        <f t="shared" ref="BG39" si="390">BF8+BG38</f>
        <v>854.42000000000007</v>
      </c>
      <c r="BH39" s="51"/>
      <c r="BI39" s="15">
        <f t="shared" ref="BI39" si="391">BH8+BI38</f>
        <v>854.42000000000007</v>
      </c>
      <c r="BJ39" s="51"/>
      <c r="BK39" s="15">
        <f t="shared" ref="BK39" si="392">BJ8+BK38</f>
        <v>854.42000000000007</v>
      </c>
      <c r="BL39" s="51"/>
      <c r="BM39" s="15">
        <f t="shared" ref="BM39" si="393">BL8+BM38</f>
        <v>854.42000000000007</v>
      </c>
      <c r="BN39" s="51"/>
      <c r="BO39" s="15">
        <f t="shared" ref="BO39" si="394">BN8+BO38</f>
        <v>854.42000000000007</v>
      </c>
      <c r="BP39" s="51"/>
      <c r="BQ39" s="15">
        <f t="shared" ref="BQ39" si="395">BP8+BQ38</f>
        <v>854.42000000000007</v>
      </c>
      <c r="BR39" s="51"/>
      <c r="BS39" s="15">
        <f t="shared" ref="BS39" si="396">BR8+BS38</f>
        <v>854.42000000000007</v>
      </c>
      <c r="BT39" s="51"/>
      <c r="BU39" s="15">
        <f t="shared" ref="BU39" si="397">BT8+BU38</f>
        <v>854.42000000000007</v>
      </c>
      <c r="BV39" s="51"/>
      <c r="BW39" s="15">
        <f t="shared" ref="BW39" si="398">BV8+BW38</f>
        <v>854.42000000000007</v>
      </c>
      <c r="BX39" s="51"/>
      <c r="BY39" s="15">
        <f t="shared" ref="BY39" si="399">BX8+BY38</f>
        <v>1139.24</v>
      </c>
      <c r="BZ39" s="51"/>
      <c r="CA39" s="15">
        <f t="shared" ref="CA39" si="400">BZ8+CA38</f>
        <v>854.42000000000007</v>
      </c>
      <c r="CB39" s="51"/>
      <c r="CC39" s="15">
        <f t="shared" ref="CC39" si="401">CB8+CC38</f>
        <v>1139.24</v>
      </c>
      <c r="CD39" s="51"/>
      <c r="CE39" s="15">
        <f t="shared" ref="CE39" si="402">CD8+CE38</f>
        <v>854.42000000000007</v>
      </c>
      <c r="CF39" s="51"/>
      <c r="CG39" s="15">
        <f t="shared" ref="CG39" si="403">CF8+CG38</f>
        <v>854.42000000000007</v>
      </c>
      <c r="CH39" s="51"/>
      <c r="CI39" s="15">
        <f t="shared" ref="CI39" si="404">CH8+CI38</f>
        <v>854.42000000000007</v>
      </c>
      <c r="CJ39" s="51"/>
      <c r="CK39" s="15">
        <f t="shared" ref="CK39" si="405">CJ8+CK38</f>
        <v>854.42000000000007</v>
      </c>
      <c r="CL39" s="51"/>
      <c r="CM39" s="15">
        <f t="shared" ref="CM39" si="406">CL8+CM38</f>
        <v>854.42000000000007</v>
      </c>
    </row>
    <row r="40" spans="1:91" x14ac:dyDescent="0.25">
      <c r="A40" s="43" t="s">
        <v>96</v>
      </c>
      <c r="B40" s="204"/>
      <c r="C40" s="205"/>
      <c r="D40" s="204"/>
      <c r="E40" s="205"/>
      <c r="F40" s="204"/>
      <c r="G40" s="205"/>
      <c r="H40" s="204"/>
      <c r="I40" s="205"/>
      <c r="J40" s="204"/>
      <c r="K40" s="205"/>
      <c r="L40" s="204"/>
      <c r="M40" s="205"/>
      <c r="N40" s="204"/>
      <c r="O40" s="205"/>
      <c r="P40" s="204"/>
      <c r="Q40" s="205"/>
      <c r="R40" s="204"/>
      <c r="S40" s="205"/>
      <c r="T40" s="204"/>
      <c r="U40" s="205"/>
      <c r="V40" s="204"/>
      <c r="W40" s="205"/>
      <c r="X40" s="204"/>
      <c r="Y40" s="205"/>
      <c r="Z40" s="204"/>
      <c r="AA40" s="205"/>
      <c r="AB40" s="204"/>
      <c r="AC40" s="205"/>
      <c r="AD40" s="204"/>
      <c r="AE40" s="205"/>
      <c r="AF40" s="204"/>
      <c r="AG40" s="205"/>
      <c r="AH40" s="204"/>
      <c r="AI40" s="205"/>
      <c r="AJ40" s="204"/>
      <c r="AK40" s="205"/>
      <c r="AL40" s="204"/>
      <c r="AM40" s="205"/>
      <c r="AN40" s="204"/>
      <c r="AO40" s="205"/>
      <c r="AP40" s="204"/>
      <c r="AQ40" s="205"/>
      <c r="AR40" s="204"/>
      <c r="AS40" s="205"/>
      <c r="AT40" s="204"/>
      <c r="AU40" s="205"/>
      <c r="AV40" s="204"/>
      <c r="AW40" s="205"/>
      <c r="AX40" s="204"/>
      <c r="AY40" s="205"/>
      <c r="AZ40" s="204"/>
      <c r="BA40" s="205"/>
      <c r="BB40" s="204"/>
      <c r="BC40" s="205"/>
      <c r="BD40" s="204"/>
      <c r="BE40" s="205"/>
      <c r="BF40" s="204"/>
      <c r="BG40" s="205"/>
      <c r="BH40" s="204"/>
      <c r="BI40" s="205"/>
      <c r="BJ40" s="204"/>
      <c r="BK40" s="205"/>
      <c r="BL40" s="204"/>
      <c r="BM40" s="205"/>
      <c r="BN40" s="204"/>
      <c r="BO40" s="205"/>
      <c r="BP40" s="204"/>
      <c r="BQ40" s="205"/>
      <c r="BR40" s="204"/>
      <c r="BS40" s="205"/>
      <c r="BT40" s="204"/>
      <c r="BU40" s="205"/>
      <c r="BV40" s="204"/>
      <c r="BW40" s="205"/>
      <c r="BX40" s="204"/>
      <c r="BY40" s="205"/>
      <c r="BZ40" s="204"/>
      <c r="CA40" s="205"/>
      <c r="CB40" s="204"/>
      <c r="CC40" s="205"/>
      <c r="CD40" s="204"/>
      <c r="CE40" s="205"/>
      <c r="CF40" s="204"/>
      <c r="CG40" s="205"/>
      <c r="CH40" s="204"/>
      <c r="CI40" s="205"/>
      <c r="CJ40" s="204"/>
      <c r="CK40" s="205"/>
      <c r="CL40" s="204"/>
      <c r="CM40" s="205"/>
    </row>
    <row r="41" spans="1:91" x14ac:dyDescent="0.25">
      <c r="A41" s="218" t="s">
        <v>97</v>
      </c>
      <c r="B41" s="206" t="s">
        <v>63</v>
      </c>
      <c r="C41" s="206"/>
      <c r="D41" s="206" t="s">
        <v>63</v>
      </c>
      <c r="E41" s="206"/>
      <c r="F41" s="206" t="s">
        <v>63</v>
      </c>
      <c r="G41" s="206"/>
      <c r="H41" s="206" t="s">
        <v>63</v>
      </c>
      <c r="I41" s="206"/>
      <c r="J41" s="206" t="s">
        <v>63</v>
      </c>
      <c r="K41" s="206"/>
      <c r="L41" s="206" t="s">
        <v>63</v>
      </c>
      <c r="M41" s="206"/>
      <c r="N41" s="206" t="s">
        <v>63</v>
      </c>
      <c r="O41" s="206"/>
      <c r="P41" s="206" t="s">
        <v>63</v>
      </c>
      <c r="Q41" s="206"/>
      <c r="R41" s="206" t="s">
        <v>63</v>
      </c>
      <c r="S41" s="206"/>
      <c r="T41" s="206" t="s">
        <v>63</v>
      </c>
      <c r="U41" s="206"/>
      <c r="V41" s="206" t="s">
        <v>63</v>
      </c>
      <c r="W41" s="206"/>
      <c r="X41" s="206" t="s">
        <v>63</v>
      </c>
      <c r="Y41" s="206"/>
      <c r="Z41" s="206" t="s">
        <v>63</v>
      </c>
      <c r="AA41" s="206"/>
      <c r="AB41" s="206" t="s">
        <v>63</v>
      </c>
      <c r="AC41" s="206"/>
      <c r="AD41" s="206" t="s">
        <v>63</v>
      </c>
      <c r="AE41" s="206"/>
      <c r="AF41" s="206" t="s">
        <v>63</v>
      </c>
      <c r="AG41" s="206"/>
      <c r="AH41" s="206" t="s">
        <v>63</v>
      </c>
      <c r="AI41" s="206"/>
      <c r="AJ41" s="206" t="s">
        <v>63</v>
      </c>
      <c r="AK41" s="206"/>
      <c r="AL41" s="206" t="s">
        <v>63</v>
      </c>
      <c r="AM41" s="206"/>
      <c r="AN41" s="206" t="s">
        <v>63</v>
      </c>
      <c r="AO41" s="206"/>
      <c r="AP41" s="206" t="s">
        <v>63</v>
      </c>
      <c r="AQ41" s="206"/>
      <c r="AR41" s="206" t="s">
        <v>63</v>
      </c>
      <c r="AS41" s="206"/>
      <c r="AT41" s="206" t="s">
        <v>63</v>
      </c>
      <c r="AU41" s="206"/>
      <c r="AV41" s="206" t="s">
        <v>63</v>
      </c>
      <c r="AW41" s="206"/>
      <c r="AX41" s="206" t="s">
        <v>63</v>
      </c>
      <c r="AY41" s="206"/>
      <c r="AZ41" s="206" t="s">
        <v>63</v>
      </c>
      <c r="BA41" s="206"/>
      <c r="BB41" s="206" t="s">
        <v>63</v>
      </c>
      <c r="BC41" s="206"/>
      <c r="BD41" s="206" t="s">
        <v>63</v>
      </c>
      <c r="BE41" s="206"/>
      <c r="BF41" s="206" t="s">
        <v>63</v>
      </c>
      <c r="BG41" s="206"/>
      <c r="BH41" s="206" t="s">
        <v>63</v>
      </c>
      <c r="BI41" s="206"/>
      <c r="BJ41" s="206" t="s">
        <v>63</v>
      </c>
      <c r="BK41" s="206"/>
      <c r="BL41" s="206" t="s">
        <v>63</v>
      </c>
      <c r="BM41" s="206"/>
      <c r="BN41" s="206" t="s">
        <v>63</v>
      </c>
      <c r="BO41" s="206"/>
      <c r="BP41" s="206" t="s">
        <v>63</v>
      </c>
      <c r="BQ41" s="206"/>
      <c r="BR41" s="206" t="s">
        <v>63</v>
      </c>
      <c r="BS41" s="206"/>
      <c r="BT41" s="206" t="s">
        <v>63</v>
      </c>
      <c r="BU41" s="206"/>
      <c r="BV41" s="206" t="s">
        <v>63</v>
      </c>
      <c r="BW41" s="206"/>
      <c r="BX41" s="206" t="s">
        <v>63</v>
      </c>
      <c r="BY41" s="206"/>
      <c r="BZ41" s="206" t="s">
        <v>63</v>
      </c>
      <c r="CA41" s="206"/>
      <c r="CB41" s="206" t="s">
        <v>63</v>
      </c>
      <c r="CC41" s="206"/>
      <c r="CD41" s="206" t="s">
        <v>63</v>
      </c>
      <c r="CE41" s="206"/>
      <c r="CF41" s="206" t="s">
        <v>63</v>
      </c>
      <c r="CG41" s="206"/>
      <c r="CH41" s="206" t="s">
        <v>63</v>
      </c>
      <c r="CI41" s="206"/>
      <c r="CJ41" s="206" t="s">
        <v>63</v>
      </c>
      <c r="CK41" s="206"/>
      <c r="CL41" s="206" t="s">
        <v>63</v>
      </c>
      <c r="CM41" s="206"/>
    </row>
    <row r="42" spans="1:91" x14ac:dyDescent="0.25">
      <c r="A42" s="219"/>
      <c r="B42" s="87" t="s">
        <v>98</v>
      </c>
      <c r="C42" s="87" t="s">
        <v>11</v>
      </c>
      <c r="D42" s="87" t="s">
        <v>98</v>
      </c>
      <c r="E42" s="87" t="s">
        <v>11</v>
      </c>
      <c r="F42" s="87" t="s">
        <v>98</v>
      </c>
      <c r="G42" s="87" t="s">
        <v>11</v>
      </c>
      <c r="H42" s="87" t="s">
        <v>98</v>
      </c>
      <c r="I42" s="87" t="s">
        <v>11</v>
      </c>
      <c r="J42" s="87" t="s">
        <v>98</v>
      </c>
      <c r="K42" s="87" t="s">
        <v>11</v>
      </c>
      <c r="L42" s="87" t="s">
        <v>98</v>
      </c>
      <c r="M42" s="87" t="s">
        <v>11</v>
      </c>
      <c r="N42" s="87" t="s">
        <v>98</v>
      </c>
      <c r="O42" s="87" t="s">
        <v>11</v>
      </c>
      <c r="P42" s="87" t="s">
        <v>98</v>
      </c>
      <c r="Q42" s="87" t="s">
        <v>11</v>
      </c>
      <c r="R42" s="87" t="s">
        <v>98</v>
      </c>
      <c r="S42" s="87" t="s">
        <v>11</v>
      </c>
      <c r="T42" s="87" t="s">
        <v>98</v>
      </c>
      <c r="U42" s="87" t="s">
        <v>11</v>
      </c>
      <c r="V42" s="87" t="s">
        <v>98</v>
      </c>
      <c r="W42" s="87" t="s">
        <v>11</v>
      </c>
      <c r="X42" s="87" t="s">
        <v>98</v>
      </c>
      <c r="Y42" s="87" t="s">
        <v>11</v>
      </c>
      <c r="Z42" s="87" t="s">
        <v>98</v>
      </c>
      <c r="AA42" s="87" t="s">
        <v>11</v>
      </c>
      <c r="AB42" s="87" t="s">
        <v>98</v>
      </c>
      <c r="AC42" s="87" t="s">
        <v>11</v>
      </c>
      <c r="AD42" s="87" t="s">
        <v>98</v>
      </c>
      <c r="AE42" s="87" t="s">
        <v>11</v>
      </c>
      <c r="AF42" s="87" t="s">
        <v>98</v>
      </c>
      <c r="AG42" s="87" t="s">
        <v>11</v>
      </c>
      <c r="AH42" s="87" t="s">
        <v>98</v>
      </c>
      <c r="AI42" s="87" t="s">
        <v>11</v>
      </c>
      <c r="AJ42" s="87" t="s">
        <v>98</v>
      </c>
      <c r="AK42" s="87" t="s">
        <v>11</v>
      </c>
      <c r="AL42" s="87" t="s">
        <v>98</v>
      </c>
      <c r="AM42" s="87" t="s">
        <v>11</v>
      </c>
      <c r="AN42" s="87" t="s">
        <v>98</v>
      </c>
      <c r="AO42" s="87" t="s">
        <v>11</v>
      </c>
      <c r="AP42" s="87" t="s">
        <v>98</v>
      </c>
      <c r="AQ42" s="87" t="s">
        <v>11</v>
      </c>
      <c r="AR42" s="87" t="s">
        <v>98</v>
      </c>
      <c r="AS42" s="87" t="s">
        <v>11</v>
      </c>
      <c r="AT42" s="87" t="s">
        <v>98</v>
      </c>
      <c r="AU42" s="87" t="s">
        <v>11</v>
      </c>
      <c r="AV42" s="87" t="s">
        <v>98</v>
      </c>
      <c r="AW42" s="87" t="s">
        <v>11</v>
      </c>
      <c r="AX42" s="87" t="s">
        <v>98</v>
      </c>
      <c r="AY42" s="87" t="s">
        <v>11</v>
      </c>
      <c r="AZ42" s="87" t="s">
        <v>98</v>
      </c>
      <c r="BA42" s="87" t="s">
        <v>11</v>
      </c>
      <c r="BB42" s="87" t="s">
        <v>98</v>
      </c>
      <c r="BC42" s="87" t="s">
        <v>11</v>
      </c>
      <c r="BD42" s="87" t="s">
        <v>98</v>
      </c>
      <c r="BE42" s="87" t="s">
        <v>11</v>
      </c>
      <c r="BF42" s="87" t="s">
        <v>98</v>
      </c>
      <c r="BG42" s="87" t="s">
        <v>11</v>
      </c>
      <c r="BH42" s="87" t="s">
        <v>98</v>
      </c>
      <c r="BI42" s="87" t="s">
        <v>11</v>
      </c>
      <c r="BJ42" s="87" t="s">
        <v>98</v>
      </c>
      <c r="BK42" s="87" t="s">
        <v>11</v>
      </c>
      <c r="BL42" s="87" t="s">
        <v>98</v>
      </c>
      <c r="BM42" s="87" t="s">
        <v>11</v>
      </c>
      <c r="BN42" s="87" t="s">
        <v>98</v>
      </c>
      <c r="BO42" s="87" t="s">
        <v>11</v>
      </c>
      <c r="BP42" s="87" t="s">
        <v>98</v>
      </c>
      <c r="BQ42" s="87" t="s">
        <v>11</v>
      </c>
      <c r="BR42" s="87" t="s">
        <v>98</v>
      </c>
      <c r="BS42" s="87" t="s">
        <v>11</v>
      </c>
      <c r="BT42" s="87" t="s">
        <v>98</v>
      </c>
      <c r="BU42" s="87" t="s">
        <v>11</v>
      </c>
      <c r="BV42" s="87" t="s">
        <v>98</v>
      </c>
      <c r="BW42" s="87" t="s">
        <v>11</v>
      </c>
      <c r="BX42" s="87" t="s">
        <v>98</v>
      </c>
      <c r="BY42" s="87" t="s">
        <v>11</v>
      </c>
      <c r="BZ42" s="87" t="s">
        <v>98</v>
      </c>
      <c r="CA42" s="87" t="s">
        <v>11</v>
      </c>
      <c r="CB42" s="87" t="s">
        <v>98</v>
      </c>
      <c r="CC42" s="87" t="s">
        <v>11</v>
      </c>
      <c r="CD42" s="87" t="s">
        <v>98</v>
      </c>
      <c r="CE42" s="87" t="s">
        <v>11</v>
      </c>
      <c r="CF42" s="87" t="s">
        <v>98</v>
      </c>
      <c r="CG42" s="87" t="s">
        <v>11</v>
      </c>
      <c r="CH42" s="148" t="s">
        <v>98</v>
      </c>
      <c r="CI42" s="148" t="s">
        <v>11</v>
      </c>
      <c r="CJ42" s="148" t="s">
        <v>98</v>
      </c>
      <c r="CK42" s="148" t="s">
        <v>11</v>
      </c>
      <c r="CL42" s="148" t="s">
        <v>98</v>
      </c>
      <c r="CM42" s="148" t="s">
        <v>11</v>
      </c>
    </row>
    <row r="43" spans="1:91" ht="25.5" x14ac:dyDescent="0.25">
      <c r="A43" s="52" t="s">
        <v>99</v>
      </c>
      <c r="B43" s="68" t="s">
        <v>100</v>
      </c>
      <c r="C43" s="53">
        <f>IFERROR(ROUND((22*2*B43)-(0.06*B9),2),0)</f>
        <v>0</v>
      </c>
      <c r="D43" s="68">
        <v>3.3</v>
      </c>
      <c r="E43" s="53">
        <f t="shared" ref="E43" si="407">IFERROR(ROUND((22*2*D43)-(0.06*D9),2),0)</f>
        <v>112.55</v>
      </c>
      <c r="F43" s="68" t="s">
        <v>100</v>
      </c>
      <c r="G43" s="53">
        <f t="shared" ref="G43" si="408">IFERROR(ROUND((22*2*F43)-(0.06*F9),2),0)</f>
        <v>0</v>
      </c>
      <c r="H43" s="68">
        <v>3.05</v>
      </c>
      <c r="I43" s="53">
        <f t="shared" ref="I43" si="409">IFERROR(ROUND((22*2*H43)-(0.06*H9),2),0)</f>
        <v>101.55</v>
      </c>
      <c r="J43" s="68" t="s">
        <v>100</v>
      </c>
      <c r="K43" s="53">
        <f t="shared" ref="K43" si="410">IFERROR(ROUND((22*2*J43)-(0.06*J9),2),0)</f>
        <v>0</v>
      </c>
      <c r="L43" s="68">
        <v>1.5</v>
      </c>
      <c r="M43" s="53">
        <f t="shared" ref="M43" si="411">IFERROR(ROUND((22*2*L43)-(0.06*L9),2),0)</f>
        <v>33.35</v>
      </c>
      <c r="N43" s="68" t="s">
        <v>100</v>
      </c>
      <c r="O43" s="53">
        <f t="shared" ref="O43" si="412">IFERROR(ROUND((22*2*N43)-(0.06*N9),2),0)</f>
        <v>0</v>
      </c>
      <c r="P43" s="68" t="s">
        <v>100</v>
      </c>
      <c r="Q43" s="53">
        <f t="shared" ref="Q43" si="413">IFERROR(ROUND((22*2*P43)-(0.06*P9),2),0)</f>
        <v>0</v>
      </c>
      <c r="R43" s="68">
        <v>3.4</v>
      </c>
      <c r="S43" s="53">
        <f t="shared" ref="S43" si="414">IFERROR(ROUND((22*2*R43)-(0.06*R9),2),0)</f>
        <v>116.95</v>
      </c>
      <c r="T43" s="68" t="s">
        <v>100</v>
      </c>
      <c r="U43" s="53">
        <f t="shared" ref="U43" si="415">IFERROR(ROUND((22*2*T43)-(0.06*T9),2),0)</f>
        <v>0</v>
      </c>
      <c r="V43" s="68">
        <v>3</v>
      </c>
      <c r="W43" s="53">
        <f t="shared" ref="W43" si="416">IFERROR(ROUND((22*2*V43)-(0.06*V9),2),0)</f>
        <v>99.35</v>
      </c>
      <c r="X43" s="68" t="s">
        <v>100</v>
      </c>
      <c r="Y43" s="53">
        <f t="shared" ref="Y43" si="417">IFERROR(ROUND((22*2*X43)-(0.06*X9),2),0)</f>
        <v>0</v>
      </c>
      <c r="Z43" s="68">
        <v>2.5</v>
      </c>
      <c r="AA43" s="53">
        <f t="shared" ref="AA43" si="418">IFERROR(ROUND((22*2*Z43)-(0.06*Z9),2),0)</f>
        <v>77.349999999999994</v>
      </c>
      <c r="AB43" s="68">
        <v>1.35</v>
      </c>
      <c r="AC43" s="53">
        <f t="shared" ref="AC43" si="419">IFERROR(ROUND((22*2*AB43)-(0.06*AB9),2),0)</f>
        <v>26.75</v>
      </c>
      <c r="AD43" s="68" t="s">
        <v>100</v>
      </c>
      <c r="AE43" s="53">
        <f t="shared" ref="AE43" si="420">IFERROR(ROUND((22*2*AD43)-(0.06*AD9),2),0)</f>
        <v>0</v>
      </c>
      <c r="AF43" s="68">
        <v>3.25</v>
      </c>
      <c r="AG43" s="53">
        <f t="shared" ref="AG43" si="421">IFERROR(ROUND((22*2*AF43)-(0.06*AF9),2),0)</f>
        <v>110.35</v>
      </c>
      <c r="AH43" s="68" t="s">
        <v>100</v>
      </c>
      <c r="AI43" s="53">
        <f t="shared" ref="AI43" si="422">IFERROR(ROUND((22*2*AH43)-(0.06*AH9),2),0)</f>
        <v>0</v>
      </c>
      <c r="AJ43" s="68" t="s">
        <v>100</v>
      </c>
      <c r="AK43" s="53">
        <f t="shared" ref="AK43" si="423">IFERROR(ROUND((22*2*AJ43)-(0.06*AJ9),2),0)</f>
        <v>0</v>
      </c>
      <c r="AL43" s="68">
        <v>3.25</v>
      </c>
      <c r="AM43" s="53">
        <f t="shared" ref="AM43" si="424">IFERROR(ROUND((22*2*AL43)-(0.06*AL9),2),0)</f>
        <v>110.35</v>
      </c>
      <c r="AN43" s="68" t="s">
        <v>100</v>
      </c>
      <c r="AO43" s="53">
        <f t="shared" ref="AO43" si="425">IFERROR(ROUND((22*2*AN43)-(0.06*AN9),2),0)</f>
        <v>0</v>
      </c>
      <c r="AP43" s="68" t="s">
        <v>100</v>
      </c>
      <c r="AQ43" s="53">
        <f t="shared" ref="AQ43" si="426">IFERROR(ROUND((22*2*AP43)-(0.06*AP9),2),0)</f>
        <v>0</v>
      </c>
      <c r="AR43" s="68">
        <v>4</v>
      </c>
      <c r="AS43" s="53">
        <f t="shared" ref="AS43" si="427">IFERROR(ROUND((22*2*AR43)-(0.06*AR9),2),0)</f>
        <v>143.35</v>
      </c>
      <c r="AT43" s="68" t="s">
        <v>100</v>
      </c>
      <c r="AU43" s="53">
        <f t="shared" ref="AU43" si="428">IFERROR(ROUND((22*2*AT43)-(0.06*AT9),2),0)</f>
        <v>0</v>
      </c>
      <c r="AV43" s="68" t="s">
        <v>100</v>
      </c>
      <c r="AW43" s="53">
        <f t="shared" ref="AW43" si="429">IFERROR(ROUND((22*2*AV43)-(0.06*AV9),2),0)</f>
        <v>0</v>
      </c>
      <c r="AX43" s="68">
        <v>2.75</v>
      </c>
      <c r="AY43" s="53">
        <f t="shared" ref="AY43" si="430">IFERROR(ROUND((22*2*AX43)-(0.06*AX9),2),0)</f>
        <v>88.35</v>
      </c>
      <c r="AZ43" s="68" t="s">
        <v>100</v>
      </c>
      <c r="BA43" s="53">
        <f t="shared" ref="BA43" si="431">IFERROR(ROUND((22*2*AZ43)-(0.06*AZ9),2),0)</f>
        <v>0</v>
      </c>
      <c r="BB43" s="68" t="s">
        <v>100</v>
      </c>
      <c r="BC43" s="53">
        <f t="shared" ref="BC43" si="432">IFERROR(ROUND((22*2*BB43)-(0.06*BB9),2),0)</f>
        <v>0</v>
      </c>
      <c r="BD43" s="68" t="s">
        <v>100</v>
      </c>
      <c r="BE43" s="53">
        <f t="shared" ref="BE43" si="433">IFERROR(ROUND((22*2*BD43)-(0.06*BD9),2),0)</f>
        <v>0</v>
      </c>
      <c r="BF43" s="68" t="s">
        <v>100</v>
      </c>
      <c r="BG43" s="53">
        <f t="shared" ref="BG43" si="434">IFERROR(ROUND((22*2*BF43)-(0.06*BF9),2),0)</f>
        <v>0</v>
      </c>
      <c r="BH43" s="68" t="s">
        <v>100</v>
      </c>
      <c r="BI43" s="53">
        <f t="shared" ref="BI43" si="435">IFERROR(ROUND((22*2*BH43)-(0.06*BH9),2),0)</f>
        <v>0</v>
      </c>
      <c r="BJ43" s="68">
        <v>3.2</v>
      </c>
      <c r="BK43" s="53">
        <f t="shared" ref="BK43" si="436">IFERROR(ROUND((22*2*BJ43)-(0.06*BJ9),2),0)</f>
        <v>108.15</v>
      </c>
      <c r="BL43" s="68">
        <v>3.15</v>
      </c>
      <c r="BM43" s="53">
        <f t="shared" ref="BM43" si="437">IFERROR(ROUND((22*2*BL43)-(0.06*BL9),2),0)</f>
        <v>105.95</v>
      </c>
      <c r="BN43" s="68" t="s">
        <v>100</v>
      </c>
      <c r="BO43" s="53">
        <f t="shared" ref="BO43" si="438">IFERROR(ROUND((22*2*BN43)-(0.06*BN9),2),0)</f>
        <v>0</v>
      </c>
      <c r="BP43" s="68" t="s">
        <v>100</v>
      </c>
      <c r="BQ43" s="53">
        <f t="shared" ref="BQ43" si="439">IFERROR(ROUND((22*2*BP43)-(0.06*BP9),2),0)</f>
        <v>0</v>
      </c>
      <c r="BR43" s="68" t="s">
        <v>100</v>
      </c>
      <c r="BS43" s="53">
        <f t="shared" ref="BS43" si="440">IFERROR(ROUND((22*2*BR43)-(0.06*BR9),2),0)</f>
        <v>0</v>
      </c>
      <c r="BT43" s="68" t="s">
        <v>100</v>
      </c>
      <c r="BU43" s="53">
        <f t="shared" ref="BU43" si="441">IFERROR(ROUND((22*2*BT43)-(0.06*BT9),2),0)</f>
        <v>0</v>
      </c>
      <c r="BV43" s="68" t="s">
        <v>100</v>
      </c>
      <c r="BW43" s="53">
        <f t="shared" ref="BW43" si="442">IFERROR(ROUND((22*2*BV43)-(0.06*BV9),2),0)</f>
        <v>0</v>
      </c>
      <c r="BX43" s="68" t="s">
        <v>100</v>
      </c>
      <c r="BY43" s="53">
        <f t="shared" ref="BY43" si="443">IFERROR(ROUND((22*2*BX43)-(0.06*BX9),2),0)</f>
        <v>0</v>
      </c>
      <c r="BZ43" s="68" t="s">
        <v>100</v>
      </c>
      <c r="CA43" s="53">
        <f t="shared" ref="CA43" si="444">IFERROR(ROUND((22*2*BZ43)-(0.06*BZ9),2),0)</f>
        <v>0</v>
      </c>
      <c r="CB43" s="68">
        <v>3.1</v>
      </c>
      <c r="CC43" s="53">
        <f t="shared" ref="CC43" si="445">IFERROR(ROUND((22*2*CB43)-(0.06*CB9),2),0)</f>
        <v>92.87</v>
      </c>
      <c r="CD43" s="68" t="s">
        <v>100</v>
      </c>
      <c r="CE43" s="53">
        <f t="shared" ref="CE43" si="446">IFERROR(ROUND((22*2*CD43)-(0.06*CD9),2),0)</f>
        <v>0</v>
      </c>
      <c r="CF43" s="68" t="s">
        <v>100</v>
      </c>
      <c r="CG43" s="53">
        <f t="shared" ref="CG43" si="447">IFERROR(ROUND((22*2*CF43)-(0.06*CF9),2),0)</f>
        <v>0</v>
      </c>
      <c r="CH43" s="68" t="s">
        <v>100</v>
      </c>
      <c r="CI43" s="53">
        <f t="shared" ref="CI43" si="448">IFERROR(ROUND((22*2*CH43)-(0.06*CH9),2),0)</f>
        <v>0</v>
      </c>
      <c r="CJ43" s="68" t="s">
        <v>100</v>
      </c>
      <c r="CK43" s="53">
        <f t="shared" ref="CK43" si="449">IFERROR(ROUND((22*2*CJ43)-(0.06*CJ9),2),0)</f>
        <v>0</v>
      </c>
      <c r="CL43" s="68" t="s">
        <v>100</v>
      </c>
      <c r="CM43" s="53">
        <f t="shared" ref="CM43" si="450">IFERROR(ROUND((22*2*CL43)-(0.06*CL9),2),0)</f>
        <v>0</v>
      </c>
    </row>
    <row r="44" spans="1:91" ht="38.25" customHeight="1" x14ac:dyDescent="0.25">
      <c r="A44" s="54" t="s">
        <v>101</v>
      </c>
      <c r="B44" s="69" t="s">
        <v>102</v>
      </c>
      <c r="C44" s="55">
        <f>IFERROR(ROUND(B44*22*80%,2),0)</f>
        <v>0</v>
      </c>
      <c r="D44" s="69" t="s">
        <v>102</v>
      </c>
      <c r="E44" s="55">
        <f t="shared" ref="E44" si="451">IFERROR(ROUND(D44*22*80%,2),0)</f>
        <v>0</v>
      </c>
      <c r="F44" s="69" t="s">
        <v>102</v>
      </c>
      <c r="G44" s="55">
        <f t="shared" ref="G44" si="452">IFERROR(ROUND(F44*22*80%,2),0)</f>
        <v>0</v>
      </c>
      <c r="H44" s="69" t="s">
        <v>102</v>
      </c>
      <c r="I44" s="55">
        <f t="shared" ref="I44" si="453">IFERROR(ROUND(H44*22*80%,2),0)</f>
        <v>0</v>
      </c>
      <c r="J44" s="69" t="s">
        <v>102</v>
      </c>
      <c r="K44" s="55">
        <f t="shared" ref="K44" si="454">IFERROR(ROUND(J44*22*80%,2),0)</f>
        <v>0</v>
      </c>
      <c r="L44" s="69" t="s">
        <v>102</v>
      </c>
      <c r="M44" s="55">
        <f t="shared" ref="M44" si="455">IFERROR(ROUND(L44*22*80%,2),0)</f>
        <v>0</v>
      </c>
      <c r="N44" s="69" t="s">
        <v>102</v>
      </c>
      <c r="O44" s="55">
        <f t="shared" ref="O44" si="456">IFERROR(ROUND(N44*22*80%,2),0)</f>
        <v>0</v>
      </c>
      <c r="P44" s="69" t="s">
        <v>102</v>
      </c>
      <c r="Q44" s="55">
        <f t="shared" ref="Q44" si="457">IFERROR(ROUND(P44*22*80%,2),0)</f>
        <v>0</v>
      </c>
      <c r="R44" s="69" t="s">
        <v>102</v>
      </c>
      <c r="S44" s="55">
        <f t="shared" ref="S44" si="458">IFERROR(ROUND(R44*22*80%,2),0)</f>
        <v>0</v>
      </c>
      <c r="T44" s="69" t="s">
        <v>102</v>
      </c>
      <c r="U44" s="55">
        <f t="shared" ref="U44" si="459">IFERROR(ROUND(T44*22*80%,2),0)</f>
        <v>0</v>
      </c>
      <c r="V44" s="69" t="s">
        <v>102</v>
      </c>
      <c r="W44" s="55">
        <f t="shared" ref="W44" si="460">IFERROR(ROUND(V44*22*80%,2),0)</f>
        <v>0</v>
      </c>
      <c r="X44" s="69" t="s">
        <v>102</v>
      </c>
      <c r="Y44" s="55">
        <f t="shared" ref="Y44" si="461">IFERROR(ROUND(X44*22*80%,2),0)</f>
        <v>0</v>
      </c>
      <c r="Z44" s="69" t="s">
        <v>102</v>
      </c>
      <c r="AA44" s="55">
        <f t="shared" ref="AA44" si="462">IFERROR(ROUND(Z44*22*80%,2),0)</f>
        <v>0</v>
      </c>
      <c r="AB44" s="69" t="s">
        <v>102</v>
      </c>
      <c r="AC44" s="55">
        <f t="shared" ref="AC44" si="463">IFERROR(ROUND(AB44*22*80%,2),0)</f>
        <v>0</v>
      </c>
      <c r="AD44" s="69" t="s">
        <v>102</v>
      </c>
      <c r="AE44" s="55">
        <f t="shared" ref="AE44" si="464">IFERROR(ROUND(AD44*22*80%,2),0)</f>
        <v>0</v>
      </c>
      <c r="AF44" s="69" t="s">
        <v>102</v>
      </c>
      <c r="AG44" s="55">
        <f t="shared" ref="AG44" si="465">IFERROR(ROUND(AF44*22*80%,2),0)</f>
        <v>0</v>
      </c>
      <c r="AH44" s="69" t="s">
        <v>102</v>
      </c>
      <c r="AI44" s="55">
        <f t="shared" ref="AI44" si="466">IFERROR(ROUND(AH44*22*80%,2),0)</f>
        <v>0</v>
      </c>
      <c r="AJ44" s="69" t="s">
        <v>102</v>
      </c>
      <c r="AK44" s="55">
        <f t="shared" ref="AK44" si="467">IFERROR(ROUND(AJ44*22*80%,2),0)</f>
        <v>0</v>
      </c>
      <c r="AL44" s="69" t="s">
        <v>102</v>
      </c>
      <c r="AM44" s="55">
        <f t="shared" ref="AM44" si="468">IFERROR(ROUND(AL44*22*80%,2),0)</f>
        <v>0</v>
      </c>
      <c r="AN44" s="69" t="s">
        <v>102</v>
      </c>
      <c r="AO44" s="55">
        <f t="shared" ref="AO44" si="469">IFERROR(ROUND(AN44*22*80%,2),0)</f>
        <v>0</v>
      </c>
      <c r="AP44" s="69" t="s">
        <v>102</v>
      </c>
      <c r="AQ44" s="55">
        <f t="shared" ref="AQ44" si="470">IFERROR(ROUND(AP44*22*80%,2),0)</f>
        <v>0</v>
      </c>
      <c r="AR44" s="69" t="s">
        <v>102</v>
      </c>
      <c r="AS44" s="55">
        <f t="shared" ref="AS44" si="471">IFERROR(ROUND(AR44*22*80%,2),0)</f>
        <v>0</v>
      </c>
      <c r="AT44" s="69" t="s">
        <v>102</v>
      </c>
      <c r="AU44" s="55">
        <f t="shared" ref="AU44" si="472">IFERROR(ROUND(AT44*22*80%,2),0)</f>
        <v>0</v>
      </c>
      <c r="AV44" s="69" t="s">
        <v>102</v>
      </c>
      <c r="AW44" s="55">
        <f t="shared" ref="AW44" si="473">IFERROR(ROUND(AV44*22*80%,2),0)</f>
        <v>0</v>
      </c>
      <c r="AX44" s="69" t="s">
        <v>102</v>
      </c>
      <c r="AY44" s="55">
        <f t="shared" ref="AY44" si="474">IFERROR(ROUND(AX44*22*80%,2),0)</f>
        <v>0</v>
      </c>
      <c r="AZ44" s="69" t="s">
        <v>102</v>
      </c>
      <c r="BA44" s="55">
        <f t="shared" ref="BA44" si="475">IFERROR(ROUND(AZ44*22*80%,2),0)</f>
        <v>0</v>
      </c>
      <c r="BB44" s="69" t="s">
        <v>102</v>
      </c>
      <c r="BC44" s="55">
        <f t="shared" ref="BC44" si="476">IFERROR(ROUND(BB44*22*80%,2),0)</f>
        <v>0</v>
      </c>
      <c r="BD44" s="69" t="s">
        <v>102</v>
      </c>
      <c r="BE44" s="55">
        <f t="shared" ref="BE44" si="477">IFERROR(ROUND(BD44*22*80%,2),0)</f>
        <v>0</v>
      </c>
      <c r="BF44" s="69" t="s">
        <v>102</v>
      </c>
      <c r="BG44" s="55">
        <f t="shared" ref="BG44" si="478">IFERROR(ROUND(BF44*22*80%,2),0)</f>
        <v>0</v>
      </c>
      <c r="BH44" s="69" t="s">
        <v>102</v>
      </c>
      <c r="BI44" s="55">
        <f t="shared" ref="BI44" si="479">IFERROR(ROUND(BH44*22*80%,2),0)</f>
        <v>0</v>
      </c>
      <c r="BJ44" s="69" t="s">
        <v>102</v>
      </c>
      <c r="BK44" s="55">
        <f t="shared" ref="BK44" si="480">IFERROR(ROUND(BJ44*22*80%,2),0)</f>
        <v>0</v>
      </c>
      <c r="BL44" s="69" t="s">
        <v>102</v>
      </c>
      <c r="BM44" s="55">
        <f t="shared" ref="BM44" si="481">IFERROR(ROUND(BL44*22*80%,2),0)</f>
        <v>0</v>
      </c>
      <c r="BN44" s="69" t="s">
        <v>102</v>
      </c>
      <c r="BO44" s="55">
        <f t="shared" ref="BO44" si="482">IFERROR(ROUND(BN44*22*80%,2),0)</f>
        <v>0</v>
      </c>
      <c r="BP44" s="69" t="s">
        <v>102</v>
      </c>
      <c r="BQ44" s="55">
        <f t="shared" ref="BQ44" si="483">IFERROR(ROUND(BP44*22*80%,2),0)</f>
        <v>0</v>
      </c>
      <c r="BR44" s="69" t="s">
        <v>102</v>
      </c>
      <c r="BS44" s="55">
        <f t="shared" ref="BS44" si="484">IFERROR(ROUND(BR44*22*80%,2),0)</f>
        <v>0</v>
      </c>
      <c r="BT44" s="69" t="s">
        <v>102</v>
      </c>
      <c r="BU44" s="55">
        <f t="shared" ref="BU44" si="485">IFERROR(ROUND(BT44*22*80%,2),0)</f>
        <v>0</v>
      </c>
      <c r="BV44" s="69" t="s">
        <v>102</v>
      </c>
      <c r="BW44" s="55">
        <f t="shared" ref="BW44" si="486">IFERROR(ROUND(BV44*22*80%,2),0)</f>
        <v>0</v>
      </c>
      <c r="BX44" s="69" t="s">
        <v>102</v>
      </c>
      <c r="BY44" s="55">
        <f t="shared" ref="BY44" si="487">IFERROR(ROUND(BX44*22*80%,2),0)</f>
        <v>0</v>
      </c>
      <c r="BZ44" s="69" t="s">
        <v>102</v>
      </c>
      <c r="CA44" s="55">
        <f t="shared" ref="CA44" si="488">IFERROR(ROUND(BZ44*22*80%,2),0)</f>
        <v>0</v>
      </c>
      <c r="CB44" s="69" t="s">
        <v>102</v>
      </c>
      <c r="CC44" s="55">
        <f t="shared" ref="CC44" si="489">IFERROR(ROUND(CB44*22*80%,2),0)</f>
        <v>0</v>
      </c>
      <c r="CD44" s="69" t="s">
        <v>102</v>
      </c>
      <c r="CE44" s="55">
        <f t="shared" ref="CE44" si="490">IFERROR(ROUND(CD44*22*80%,2),0)</f>
        <v>0</v>
      </c>
      <c r="CF44" s="69" t="s">
        <v>102</v>
      </c>
      <c r="CG44" s="55">
        <f t="shared" ref="CG44" si="491">IFERROR(ROUND(CF44*22*80%,2),0)</f>
        <v>0</v>
      </c>
      <c r="CH44" s="69" t="s">
        <v>102</v>
      </c>
      <c r="CI44" s="55">
        <f t="shared" ref="CI44" si="492">IFERROR(ROUND(CH44*22*80%,2),0)</f>
        <v>0</v>
      </c>
      <c r="CJ44" s="69" t="s">
        <v>102</v>
      </c>
      <c r="CK44" s="55">
        <f t="shared" ref="CK44" si="493">IFERROR(ROUND(CJ44*22*80%,2),0)</f>
        <v>0</v>
      </c>
      <c r="CL44" s="69" t="s">
        <v>102</v>
      </c>
      <c r="CM44" s="55">
        <f t="shared" ref="CM44" si="494">IFERROR(ROUND(CL44*22*80%,2),0)</f>
        <v>0</v>
      </c>
    </row>
    <row r="45" spans="1:91" x14ac:dyDescent="0.25">
      <c r="A45" s="54" t="s">
        <v>103</v>
      </c>
      <c r="B45" s="214" t="s">
        <v>104</v>
      </c>
      <c r="C45" s="214"/>
      <c r="D45" s="212" t="str">
        <f t="shared" ref="D45:CL47" si="495">$B45</f>
        <v>Não se aplica</v>
      </c>
      <c r="E45" s="212"/>
      <c r="F45" s="212" t="str">
        <f t="shared" ref="F45:CD48" si="496">$B45</f>
        <v>Não se aplica</v>
      </c>
      <c r="G45" s="212"/>
      <c r="H45" s="212" t="str">
        <f t="shared" si="495"/>
        <v>Não se aplica</v>
      </c>
      <c r="I45" s="212"/>
      <c r="J45" s="212" t="str">
        <f t="shared" si="495"/>
        <v>Não se aplica</v>
      </c>
      <c r="K45" s="212"/>
      <c r="L45" s="212" t="str">
        <f t="shared" si="495"/>
        <v>Não se aplica</v>
      </c>
      <c r="M45" s="212"/>
      <c r="N45" s="212" t="str">
        <f t="shared" si="495"/>
        <v>Não se aplica</v>
      </c>
      <c r="O45" s="212"/>
      <c r="P45" s="212" t="str">
        <f t="shared" si="495"/>
        <v>Não se aplica</v>
      </c>
      <c r="Q45" s="212"/>
      <c r="R45" s="212" t="str">
        <f t="shared" si="495"/>
        <v>Não se aplica</v>
      </c>
      <c r="S45" s="212"/>
      <c r="T45" s="212" t="str">
        <f t="shared" si="496"/>
        <v>Não se aplica</v>
      </c>
      <c r="U45" s="212"/>
      <c r="V45" s="212" t="str">
        <f t="shared" si="496"/>
        <v>Não se aplica</v>
      </c>
      <c r="W45" s="212"/>
      <c r="X45" s="212" t="str">
        <f t="shared" si="496"/>
        <v>Não se aplica</v>
      </c>
      <c r="Y45" s="212"/>
      <c r="Z45" s="212" t="str">
        <f t="shared" si="496"/>
        <v>Não se aplica</v>
      </c>
      <c r="AA45" s="212"/>
      <c r="AB45" s="212" t="str">
        <f t="shared" si="496"/>
        <v>Não se aplica</v>
      </c>
      <c r="AC45" s="212"/>
      <c r="AD45" s="212" t="str">
        <f t="shared" si="496"/>
        <v>Não se aplica</v>
      </c>
      <c r="AE45" s="212"/>
      <c r="AF45" s="212" t="str">
        <f t="shared" ref="AF45:AF48" si="497">$B45</f>
        <v>Não se aplica</v>
      </c>
      <c r="AG45" s="212"/>
      <c r="AH45" s="212" t="str">
        <f t="shared" si="496"/>
        <v>Não se aplica</v>
      </c>
      <c r="AI45" s="212"/>
      <c r="AJ45" s="212" t="str">
        <f t="shared" si="496"/>
        <v>Não se aplica</v>
      </c>
      <c r="AK45" s="212"/>
      <c r="AL45" s="212" t="str">
        <f t="shared" si="496"/>
        <v>Não se aplica</v>
      </c>
      <c r="AM45" s="212"/>
      <c r="AN45" s="212" t="str">
        <f t="shared" si="496"/>
        <v>Não se aplica</v>
      </c>
      <c r="AO45" s="212"/>
      <c r="AP45" s="212" t="str">
        <f t="shared" si="496"/>
        <v>Não se aplica</v>
      </c>
      <c r="AQ45" s="212"/>
      <c r="AR45" s="212" t="str">
        <f t="shared" si="496"/>
        <v>Não se aplica</v>
      </c>
      <c r="AS45" s="212"/>
      <c r="AT45" s="212" t="str">
        <f t="shared" si="496"/>
        <v>Não se aplica</v>
      </c>
      <c r="AU45" s="212"/>
      <c r="AV45" s="212" t="str">
        <f t="shared" si="496"/>
        <v>Não se aplica</v>
      </c>
      <c r="AW45" s="212"/>
      <c r="AX45" s="212" t="str">
        <f t="shared" si="496"/>
        <v>Não se aplica</v>
      </c>
      <c r="AY45" s="212"/>
      <c r="AZ45" s="212" t="str">
        <f t="shared" si="496"/>
        <v>Não se aplica</v>
      </c>
      <c r="BA45" s="212"/>
      <c r="BB45" s="212" t="str">
        <f t="shared" si="496"/>
        <v>Não se aplica</v>
      </c>
      <c r="BC45" s="212"/>
      <c r="BD45" s="212" t="str">
        <f t="shared" si="496"/>
        <v>Não se aplica</v>
      </c>
      <c r="BE45" s="212"/>
      <c r="BF45" s="212" t="str">
        <f t="shared" si="496"/>
        <v>Não se aplica</v>
      </c>
      <c r="BG45" s="212"/>
      <c r="BH45" s="212" t="str">
        <f t="shared" si="496"/>
        <v>Não se aplica</v>
      </c>
      <c r="BI45" s="212"/>
      <c r="BJ45" s="212" t="str">
        <f t="shared" si="496"/>
        <v>Não se aplica</v>
      </c>
      <c r="BK45" s="212"/>
      <c r="BL45" s="212" t="str">
        <f t="shared" si="496"/>
        <v>Não se aplica</v>
      </c>
      <c r="BM45" s="212"/>
      <c r="BN45" s="212" t="str">
        <f t="shared" si="496"/>
        <v>Não se aplica</v>
      </c>
      <c r="BO45" s="212"/>
      <c r="BP45" s="212" t="str">
        <f t="shared" si="496"/>
        <v>Não se aplica</v>
      </c>
      <c r="BQ45" s="212"/>
      <c r="BR45" s="212" t="str">
        <f t="shared" si="496"/>
        <v>Não se aplica</v>
      </c>
      <c r="BS45" s="212"/>
      <c r="BT45" s="212" t="str">
        <f t="shared" si="496"/>
        <v>Não se aplica</v>
      </c>
      <c r="BU45" s="212"/>
      <c r="BV45" s="212" t="str">
        <f t="shared" si="496"/>
        <v>Não se aplica</v>
      </c>
      <c r="BW45" s="212"/>
      <c r="BX45" s="212" t="str">
        <f t="shared" si="496"/>
        <v>Não se aplica</v>
      </c>
      <c r="BY45" s="212"/>
      <c r="BZ45" s="212" t="str">
        <f t="shared" si="496"/>
        <v>Não se aplica</v>
      </c>
      <c r="CA45" s="212"/>
      <c r="CB45" s="212" t="str">
        <f t="shared" si="496"/>
        <v>Não se aplica</v>
      </c>
      <c r="CC45" s="212"/>
      <c r="CD45" s="212" t="str">
        <f t="shared" si="496"/>
        <v>Não se aplica</v>
      </c>
      <c r="CE45" s="212"/>
      <c r="CF45" s="212" t="str">
        <f t="shared" si="495"/>
        <v>Não se aplica</v>
      </c>
      <c r="CG45" s="212"/>
      <c r="CH45" s="212" t="str">
        <f t="shared" si="495"/>
        <v>Não se aplica</v>
      </c>
      <c r="CI45" s="212"/>
      <c r="CJ45" s="212" t="str">
        <f t="shared" si="495"/>
        <v>Não se aplica</v>
      </c>
      <c r="CK45" s="212"/>
      <c r="CL45" s="212" t="str">
        <f t="shared" si="495"/>
        <v>Não se aplica</v>
      </c>
      <c r="CM45" s="212"/>
    </row>
    <row r="46" spans="1:91" x14ac:dyDescent="0.25">
      <c r="A46" s="54" t="s">
        <v>105</v>
      </c>
      <c r="B46" s="214">
        <v>15.07</v>
      </c>
      <c r="C46" s="214"/>
      <c r="D46" s="212">
        <f t="shared" ref="D46:CL48" si="498">$B46</f>
        <v>15.07</v>
      </c>
      <c r="E46" s="212"/>
      <c r="F46" s="212">
        <f t="shared" si="498"/>
        <v>15.07</v>
      </c>
      <c r="G46" s="212"/>
      <c r="H46" s="212">
        <f t="shared" si="498"/>
        <v>15.07</v>
      </c>
      <c r="I46" s="212"/>
      <c r="J46" s="212">
        <f t="shared" si="495"/>
        <v>15.07</v>
      </c>
      <c r="K46" s="212"/>
      <c r="L46" s="212">
        <f t="shared" si="498"/>
        <v>15.07</v>
      </c>
      <c r="M46" s="212"/>
      <c r="N46" s="212">
        <f t="shared" si="498"/>
        <v>15.07</v>
      </c>
      <c r="O46" s="212"/>
      <c r="P46" s="212">
        <f t="shared" si="498"/>
        <v>15.07</v>
      </c>
      <c r="Q46" s="212"/>
      <c r="R46" s="212">
        <f t="shared" si="498"/>
        <v>15.07</v>
      </c>
      <c r="S46" s="212"/>
      <c r="T46" s="212">
        <f t="shared" si="498"/>
        <v>15.07</v>
      </c>
      <c r="U46" s="212"/>
      <c r="V46" s="212">
        <f t="shared" si="498"/>
        <v>15.07</v>
      </c>
      <c r="W46" s="212"/>
      <c r="X46" s="212">
        <f t="shared" si="498"/>
        <v>15.07</v>
      </c>
      <c r="Y46" s="212"/>
      <c r="Z46" s="212">
        <f t="shared" si="498"/>
        <v>15.07</v>
      </c>
      <c r="AA46" s="212"/>
      <c r="AB46" s="212">
        <f t="shared" si="498"/>
        <v>15.07</v>
      </c>
      <c r="AC46" s="212"/>
      <c r="AD46" s="212">
        <f t="shared" si="498"/>
        <v>15.07</v>
      </c>
      <c r="AE46" s="212"/>
      <c r="AF46" s="212">
        <f t="shared" si="497"/>
        <v>15.07</v>
      </c>
      <c r="AG46" s="212"/>
      <c r="AH46" s="212">
        <f t="shared" si="498"/>
        <v>15.07</v>
      </c>
      <c r="AI46" s="212"/>
      <c r="AJ46" s="212">
        <f t="shared" si="498"/>
        <v>15.07</v>
      </c>
      <c r="AK46" s="212"/>
      <c r="AL46" s="212">
        <f t="shared" si="498"/>
        <v>15.07</v>
      </c>
      <c r="AM46" s="212"/>
      <c r="AN46" s="212">
        <f t="shared" si="498"/>
        <v>15.07</v>
      </c>
      <c r="AO46" s="212"/>
      <c r="AP46" s="212">
        <f t="shared" si="496"/>
        <v>15.07</v>
      </c>
      <c r="AQ46" s="212"/>
      <c r="AR46" s="212">
        <f t="shared" si="498"/>
        <v>15.07</v>
      </c>
      <c r="AS46" s="212"/>
      <c r="AT46" s="212">
        <f t="shared" si="498"/>
        <v>15.07</v>
      </c>
      <c r="AU46" s="212"/>
      <c r="AV46" s="212">
        <f t="shared" si="498"/>
        <v>15.07</v>
      </c>
      <c r="AW46" s="212"/>
      <c r="AX46" s="212">
        <f t="shared" si="496"/>
        <v>15.07</v>
      </c>
      <c r="AY46" s="212"/>
      <c r="AZ46" s="212">
        <f t="shared" si="498"/>
        <v>15.07</v>
      </c>
      <c r="BA46" s="212"/>
      <c r="BB46" s="212">
        <f t="shared" si="496"/>
        <v>15.07</v>
      </c>
      <c r="BC46" s="212"/>
      <c r="BD46" s="212">
        <f t="shared" si="498"/>
        <v>15.07</v>
      </c>
      <c r="BE46" s="212"/>
      <c r="BF46" s="212">
        <f t="shared" si="498"/>
        <v>15.07</v>
      </c>
      <c r="BG46" s="212"/>
      <c r="BH46" s="212">
        <f t="shared" si="498"/>
        <v>15.07</v>
      </c>
      <c r="BI46" s="212"/>
      <c r="BJ46" s="212">
        <f t="shared" si="496"/>
        <v>15.07</v>
      </c>
      <c r="BK46" s="212"/>
      <c r="BL46" s="212">
        <f t="shared" si="496"/>
        <v>15.07</v>
      </c>
      <c r="BM46" s="212"/>
      <c r="BN46" s="212">
        <f t="shared" si="498"/>
        <v>15.07</v>
      </c>
      <c r="BO46" s="212"/>
      <c r="BP46" s="212">
        <f t="shared" si="496"/>
        <v>15.07</v>
      </c>
      <c r="BQ46" s="212"/>
      <c r="BR46" s="212">
        <f t="shared" si="498"/>
        <v>15.07</v>
      </c>
      <c r="BS46" s="212"/>
      <c r="BT46" s="212">
        <f t="shared" si="498"/>
        <v>15.07</v>
      </c>
      <c r="BU46" s="212"/>
      <c r="BV46" s="212">
        <f t="shared" si="498"/>
        <v>15.07</v>
      </c>
      <c r="BW46" s="212"/>
      <c r="BX46" s="212">
        <f t="shared" si="498"/>
        <v>15.07</v>
      </c>
      <c r="BY46" s="212"/>
      <c r="BZ46" s="212">
        <f t="shared" si="498"/>
        <v>15.07</v>
      </c>
      <c r="CA46" s="212"/>
      <c r="CB46" s="212">
        <f t="shared" si="496"/>
        <v>15.07</v>
      </c>
      <c r="CC46" s="212"/>
      <c r="CD46" s="212">
        <f t="shared" si="498"/>
        <v>15.07</v>
      </c>
      <c r="CE46" s="212"/>
      <c r="CF46" s="212">
        <f t="shared" si="498"/>
        <v>15.07</v>
      </c>
      <c r="CG46" s="212"/>
      <c r="CH46" s="212">
        <f t="shared" si="498"/>
        <v>15.07</v>
      </c>
      <c r="CI46" s="212"/>
      <c r="CJ46" s="212">
        <f t="shared" si="498"/>
        <v>15.07</v>
      </c>
      <c r="CK46" s="212"/>
      <c r="CL46" s="212">
        <f t="shared" si="498"/>
        <v>15.07</v>
      </c>
      <c r="CM46" s="212"/>
    </row>
    <row r="47" spans="1:91" x14ac:dyDescent="0.25">
      <c r="A47" s="54" t="s">
        <v>106</v>
      </c>
      <c r="B47" s="214" t="s">
        <v>104</v>
      </c>
      <c r="C47" s="214"/>
      <c r="D47" s="212" t="str">
        <f t="shared" si="498"/>
        <v>Não se aplica</v>
      </c>
      <c r="E47" s="212"/>
      <c r="F47" s="212" t="str">
        <f t="shared" si="498"/>
        <v>Não se aplica</v>
      </c>
      <c r="G47" s="212"/>
      <c r="H47" s="212" t="str">
        <f t="shared" si="498"/>
        <v>Não se aplica</v>
      </c>
      <c r="I47" s="212"/>
      <c r="J47" s="212" t="str">
        <f t="shared" si="495"/>
        <v>Não se aplica</v>
      </c>
      <c r="K47" s="212"/>
      <c r="L47" s="212" t="str">
        <f t="shared" si="498"/>
        <v>Não se aplica</v>
      </c>
      <c r="M47" s="212"/>
      <c r="N47" s="212" t="str">
        <f t="shared" si="498"/>
        <v>Não se aplica</v>
      </c>
      <c r="O47" s="212"/>
      <c r="P47" s="212" t="str">
        <f t="shared" si="498"/>
        <v>Não se aplica</v>
      </c>
      <c r="Q47" s="212"/>
      <c r="R47" s="212" t="str">
        <f t="shared" si="498"/>
        <v>Não se aplica</v>
      </c>
      <c r="S47" s="212"/>
      <c r="T47" s="212" t="str">
        <f t="shared" si="498"/>
        <v>Não se aplica</v>
      </c>
      <c r="U47" s="212"/>
      <c r="V47" s="212" t="str">
        <f t="shared" si="498"/>
        <v>Não se aplica</v>
      </c>
      <c r="W47" s="212"/>
      <c r="X47" s="212" t="str">
        <f t="shared" si="498"/>
        <v>Não se aplica</v>
      </c>
      <c r="Y47" s="212"/>
      <c r="Z47" s="212" t="str">
        <f t="shared" si="498"/>
        <v>Não se aplica</v>
      </c>
      <c r="AA47" s="212"/>
      <c r="AB47" s="212" t="str">
        <f t="shared" si="498"/>
        <v>Não se aplica</v>
      </c>
      <c r="AC47" s="212"/>
      <c r="AD47" s="212" t="str">
        <f t="shared" si="498"/>
        <v>Não se aplica</v>
      </c>
      <c r="AE47" s="212"/>
      <c r="AF47" s="212" t="str">
        <f t="shared" si="497"/>
        <v>Não se aplica</v>
      </c>
      <c r="AG47" s="212"/>
      <c r="AH47" s="212" t="str">
        <f t="shared" si="498"/>
        <v>Não se aplica</v>
      </c>
      <c r="AI47" s="212"/>
      <c r="AJ47" s="212" t="str">
        <f t="shared" si="498"/>
        <v>Não se aplica</v>
      </c>
      <c r="AK47" s="212"/>
      <c r="AL47" s="212" t="str">
        <f t="shared" si="498"/>
        <v>Não se aplica</v>
      </c>
      <c r="AM47" s="212"/>
      <c r="AN47" s="212" t="str">
        <f t="shared" si="498"/>
        <v>Não se aplica</v>
      </c>
      <c r="AO47" s="212"/>
      <c r="AP47" s="212" t="str">
        <f t="shared" si="496"/>
        <v>Não se aplica</v>
      </c>
      <c r="AQ47" s="212"/>
      <c r="AR47" s="212" t="str">
        <f t="shared" si="498"/>
        <v>Não se aplica</v>
      </c>
      <c r="AS47" s="212"/>
      <c r="AT47" s="212" t="str">
        <f t="shared" si="498"/>
        <v>Não se aplica</v>
      </c>
      <c r="AU47" s="212"/>
      <c r="AV47" s="212" t="str">
        <f t="shared" si="498"/>
        <v>Não se aplica</v>
      </c>
      <c r="AW47" s="212"/>
      <c r="AX47" s="212" t="str">
        <f t="shared" si="496"/>
        <v>Não se aplica</v>
      </c>
      <c r="AY47" s="212"/>
      <c r="AZ47" s="212" t="str">
        <f t="shared" si="498"/>
        <v>Não se aplica</v>
      </c>
      <c r="BA47" s="212"/>
      <c r="BB47" s="212" t="str">
        <f t="shared" si="496"/>
        <v>Não se aplica</v>
      </c>
      <c r="BC47" s="212"/>
      <c r="BD47" s="212" t="str">
        <f t="shared" si="498"/>
        <v>Não se aplica</v>
      </c>
      <c r="BE47" s="212"/>
      <c r="BF47" s="212" t="str">
        <f t="shared" si="498"/>
        <v>Não se aplica</v>
      </c>
      <c r="BG47" s="212"/>
      <c r="BH47" s="212" t="str">
        <f t="shared" si="498"/>
        <v>Não se aplica</v>
      </c>
      <c r="BI47" s="212"/>
      <c r="BJ47" s="212" t="str">
        <f t="shared" si="496"/>
        <v>Não se aplica</v>
      </c>
      <c r="BK47" s="212"/>
      <c r="BL47" s="212" t="str">
        <f t="shared" si="496"/>
        <v>Não se aplica</v>
      </c>
      <c r="BM47" s="212"/>
      <c r="BN47" s="212" t="str">
        <f t="shared" si="498"/>
        <v>Não se aplica</v>
      </c>
      <c r="BO47" s="212"/>
      <c r="BP47" s="212" t="str">
        <f t="shared" si="496"/>
        <v>Não se aplica</v>
      </c>
      <c r="BQ47" s="212"/>
      <c r="BR47" s="212" t="str">
        <f t="shared" si="498"/>
        <v>Não se aplica</v>
      </c>
      <c r="BS47" s="212"/>
      <c r="BT47" s="212" t="str">
        <f t="shared" si="498"/>
        <v>Não se aplica</v>
      </c>
      <c r="BU47" s="212"/>
      <c r="BV47" s="212" t="str">
        <f t="shared" si="498"/>
        <v>Não se aplica</v>
      </c>
      <c r="BW47" s="212"/>
      <c r="BX47" s="212" t="str">
        <f t="shared" si="498"/>
        <v>Não se aplica</v>
      </c>
      <c r="BY47" s="212"/>
      <c r="BZ47" s="212" t="str">
        <f t="shared" si="498"/>
        <v>Não se aplica</v>
      </c>
      <c r="CA47" s="212"/>
      <c r="CB47" s="212" t="str">
        <f t="shared" si="496"/>
        <v>Não se aplica</v>
      </c>
      <c r="CC47" s="212"/>
      <c r="CD47" s="212" t="str">
        <f t="shared" si="498"/>
        <v>Não se aplica</v>
      </c>
      <c r="CE47" s="212"/>
      <c r="CF47" s="212" t="str">
        <f t="shared" si="498"/>
        <v>Não se aplica</v>
      </c>
      <c r="CG47" s="212"/>
      <c r="CH47" s="212" t="str">
        <f t="shared" si="498"/>
        <v>Não se aplica</v>
      </c>
      <c r="CI47" s="212"/>
      <c r="CJ47" s="212" t="str">
        <f t="shared" si="498"/>
        <v>Não se aplica</v>
      </c>
      <c r="CK47" s="212"/>
      <c r="CL47" s="212" t="str">
        <f t="shared" si="498"/>
        <v>Não se aplica</v>
      </c>
      <c r="CM47" s="212"/>
    </row>
    <row r="48" spans="1:91" x14ac:dyDescent="0.25">
      <c r="A48" s="56" t="s">
        <v>107</v>
      </c>
      <c r="B48" s="214"/>
      <c r="C48" s="214"/>
      <c r="D48" s="212">
        <f t="shared" si="498"/>
        <v>0</v>
      </c>
      <c r="E48" s="212"/>
      <c r="F48" s="212">
        <f t="shared" si="498"/>
        <v>0</v>
      </c>
      <c r="G48" s="212"/>
      <c r="H48" s="212">
        <f t="shared" si="498"/>
        <v>0</v>
      </c>
      <c r="I48" s="212"/>
      <c r="J48" s="212">
        <f>$B48</f>
        <v>0</v>
      </c>
      <c r="K48" s="212"/>
      <c r="L48" s="212">
        <f t="shared" si="498"/>
        <v>0</v>
      </c>
      <c r="M48" s="212"/>
      <c r="N48" s="212">
        <f t="shared" si="498"/>
        <v>0</v>
      </c>
      <c r="O48" s="212"/>
      <c r="P48" s="212">
        <f t="shared" si="498"/>
        <v>0</v>
      </c>
      <c r="Q48" s="212"/>
      <c r="R48" s="212">
        <f t="shared" si="498"/>
        <v>0</v>
      </c>
      <c r="S48" s="212"/>
      <c r="T48" s="212">
        <f t="shared" si="498"/>
        <v>0</v>
      </c>
      <c r="U48" s="212"/>
      <c r="V48" s="212">
        <f t="shared" si="498"/>
        <v>0</v>
      </c>
      <c r="W48" s="212"/>
      <c r="X48" s="212">
        <f t="shared" si="498"/>
        <v>0</v>
      </c>
      <c r="Y48" s="212"/>
      <c r="Z48" s="212">
        <f t="shared" si="498"/>
        <v>0</v>
      </c>
      <c r="AA48" s="212"/>
      <c r="AB48" s="212">
        <f t="shared" si="498"/>
        <v>0</v>
      </c>
      <c r="AC48" s="212"/>
      <c r="AD48" s="212">
        <f t="shared" si="498"/>
        <v>0</v>
      </c>
      <c r="AE48" s="212"/>
      <c r="AF48" s="212">
        <f t="shared" si="497"/>
        <v>0</v>
      </c>
      <c r="AG48" s="212"/>
      <c r="AH48" s="212">
        <f t="shared" si="498"/>
        <v>0</v>
      </c>
      <c r="AI48" s="212"/>
      <c r="AJ48" s="212">
        <f t="shared" si="498"/>
        <v>0</v>
      </c>
      <c r="AK48" s="212"/>
      <c r="AL48" s="212">
        <f t="shared" si="498"/>
        <v>0</v>
      </c>
      <c r="AM48" s="212"/>
      <c r="AN48" s="212">
        <f t="shared" si="498"/>
        <v>0</v>
      </c>
      <c r="AO48" s="212"/>
      <c r="AP48" s="212">
        <f t="shared" si="496"/>
        <v>0</v>
      </c>
      <c r="AQ48" s="212"/>
      <c r="AR48" s="212">
        <f t="shared" si="498"/>
        <v>0</v>
      </c>
      <c r="AS48" s="212"/>
      <c r="AT48" s="212">
        <f t="shared" si="498"/>
        <v>0</v>
      </c>
      <c r="AU48" s="212"/>
      <c r="AV48" s="212">
        <f t="shared" si="498"/>
        <v>0</v>
      </c>
      <c r="AW48" s="212"/>
      <c r="AX48" s="212">
        <f t="shared" si="496"/>
        <v>0</v>
      </c>
      <c r="AY48" s="212"/>
      <c r="AZ48" s="212">
        <f t="shared" si="498"/>
        <v>0</v>
      </c>
      <c r="BA48" s="212"/>
      <c r="BB48" s="212">
        <f t="shared" si="496"/>
        <v>0</v>
      </c>
      <c r="BC48" s="212"/>
      <c r="BD48" s="212">
        <f t="shared" si="498"/>
        <v>0</v>
      </c>
      <c r="BE48" s="212"/>
      <c r="BF48" s="212">
        <f t="shared" si="498"/>
        <v>0</v>
      </c>
      <c r="BG48" s="212"/>
      <c r="BH48" s="212">
        <f t="shared" si="498"/>
        <v>0</v>
      </c>
      <c r="BI48" s="212"/>
      <c r="BJ48" s="212">
        <f t="shared" si="496"/>
        <v>0</v>
      </c>
      <c r="BK48" s="212"/>
      <c r="BL48" s="212">
        <f t="shared" si="496"/>
        <v>0</v>
      </c>
      <c r="BM48" s="212"/>
      <c r="BN48" s="212">
        <f t="shared" si="498"/>
        <v>0</v>
      </c>
      <c r="BO48" s="212"/>
      <c r="BP48" s="212">
        <f t="shared" si="496"/>
        <v>0</v>
      </c>
      <c r="BQ48" s="212"/>
      <c r="BR48" s="212">
        <f t="shared" si="498"/>
        <v>0</v>
      </c>
      <c r="BS48" s="212"/>
      <c r="BT48" s="212">
        <f t="shared" si="498"/>
        <v>0</v>
      </c>
      <c r="BU48" s="212"/>
      <c r="BV48" s="212">
        <f t="shared" si="498"/>
        <v>0</v>
      </c>
      <c r="BW48" s="212"/>
      <c r="BX48" s="212">
        <f t="shared" si="498"/>
        <v>0</v>
      </c>
      <c r="BY48" s="212"/>
      <c r="BZ48" s="212">
        <f t="shared" si="498"/>
        <v>0</v>
      </c>
      <c r="CA48" s="212"/>
      <c r="CB48" s="212">
        <f t="shared" si="496"/>
        <v>0</v>
      </c>
      <c r="CC48" s="212"/>
      <c r="CD48" s="212">
        <f t="shared" si="498"/>
        <v>0</v>
      </c>
      <c r="CE48" s="212"/>
      <c r="CF48" s="212">
        <f t="shared" si="498"/>
        <v>0</v>
      </c>
      <c r="CG48" s="212"/>
      <c r="CH48" s="212">
        <f t="shared" si="498"/>
        <v>0</v>
      </c>
      <c r="CI48" s="212"/>
      <c r="CJ48" s="212">
        <f t="shared" si="498"/>
        <v>0</v>
      </c>
      <c r="CK48" s="212"/>
      <c r="CL48" s="212">
        <f t="shared" si="498"/>
        <v>0</v>
      </c>
      <c r="CM48" s="212"/>
    </row>
    <row r="49" spans="1:91" x14ac:dyDescent="0.25">
      <c r="A49" s="54" t="s">
        <v>108</v>
      </c>
      <c r="B49" s="214"/>
      <c r="C49" s="214"/>
      <c r="D49" s="212">
        <f t="shared" ref="D49:CL52" si="499">$B49</f>
        <v>0</v>
      </c>
      <c r="E49" s="212"/>
      <c r="F49" s="212">
        <f t="shared" ref="F49:BZ49" si="500">$B49</f>
        <v>0</v>
      </c>
      <c r="G49" s="212"/>
      <c r="H49" s="212">
        <f t="shared" si="499"/>
        <v>0</v>
      </c>
      <c r="I49" s="212"/>
      <c r="J49" s="212">
        <f t="shared" si="499"/>
        <v>0</v>
      </c>
      <c r="K49" s="212"/>
      <c r="L49" s="212">
        <f t="shared" si="499"/>
        <v>0</v>
      </c>
      <c r="M49" s="212"/>
      <c r="N49" s="212">
        <f t="shared" si="499"/>
        <v>0</v>
      </c>
      <c r="O49" s="212"/>
      <c r="P49" s="212">
        <f t="shared" si="499"/>
        <v>0</v>
      </c>
      <c r="Q49" s="212"/>
      <c r="R49" s="212">
        <f t="shared" si="499"/>
        <v>0</v>
      </c>
      <c r="S49" s="212"/>
      <c r="T49" s="212">
        <f t="shared" si="500"/>
        <v>0</v>
      </c>
      <c r="U49" s="212"/>
      <c r="V49" s="212">
        <f t="shared" si="500"/>
        <v>0</v>
      </c>
      <c r="W49" s="212"/>
      <c r="X49" s="212">
        <f t="shared" si="500"/>
        <v>0</v>
      </c>
      <c r="Y49" s="212"/>
      <c r="Z49" s="212">
        <f t="shared" si="500"/>
        <v>0</v>
      </c>
      <c r="AA49" s="212"/>
      <c r="AB49" s="212">
        <f t="shared" si="500"/>
        <v>0</v>
      </c>
      <c r="AC49" s="212"/>
      <c r="AD49" s="212">
        <f t="shared" si="500"/>
        <v>0</v>
      </c>
      <c r="AE49" s="212"/>
      <c r="AF49" s="212">
        <f t="shared" ref="AF49:CD52" si="501">$B49</f>
        <v>0</v>
      </c>
      <c r="AG49" s="212"/>
      <c r="AH49" s="212">
        <f t="shared" si="500"/>
        <v>0</v>
      </c>
      <c r="AI49" s="212"/>
      <c r="AJ49" s="212">
        <f t="shared" si="500"/>
        <v>0</v>
      </c>
      <c r="AK49" s="212"/>
      <c r="AL49" s="212">
        <f t="shared" si="501"/>
        <v>0</v>
      </c>
      <c r="AM49" s="212"/>
      <c r="AN49" s="212">
        <f t="shared" si="501"/>
        <v>0</v>
      </c>
      <c r="AO49" s="212"/>
      <c r="AP49" s="212">
        <f t="shared" si="501"/>
        <v>0</v>
      </c>
      <c r="AQ49" s="212"/>
      <c r="AR49" s="212">
        <f t="shared" si="501"/>
        <v>0</v>
      </c>
      <c r="AS49" s="212"/>
      <c r="AT49" s="212">
        <f t="shared" si="500"/>
        <v>0</v>
      </c>
      <c r="AU49" s="212"/>
      <c r="AV49" s="212">
        <f t="shared" si="500"/>
        <v>0</v>
      </c>
      <c r="AW49" s="212"/>
      <c r="AX49" s="212">
        <f t="shared" si="501"/>
        <v>0</v>
      </c>
      <c r="AY49" s="212"/>
      <c r="AZ49" s="212">
        <f t="shared" si="500"/>
        <v>0</v>
      </c>
      <c r="BA49" s="212"/>
      <c r="BB49" s="212">
        <f>'A-Uniformes'!D9</f>
        <v>0</v>
      </c>
      <c r="BC49" s="212"/>
      <c r="BD49" s="212">
        <v>6</v>
      </c>
      <c r="BE49" s="212"/>
      <c r="BF49" s="212">
        <f t="shared" si="501"/>
        <v>0</v>
      </c>
      <c r="BG49" s="212"/>
      <c r="BH49" s="212">
        <f t="shared" si="501"/>
        <v>0</v>
      </c>
      <c r="BI49" s="212"/>
      <c r="BJ49" s="212">
        <f t="shared" si="501"/>
        <v>0</v>
      </c>
      <c r="BK49" s="212"/>
      <c r="BL49" s="212">
        <f t="shared" si="501"/>
        <v>0</v>
      </c>
      <c r="BM49" s="212"/>
      <c r="BN49" s="212">
        <f t="shared" si="500"/>
        <v>0</v>
      </c>
      <c r="BO49" s="212"/>
      <c r="BP49" s="212">
        <f t="shared" si="501"/>
        <v>0</v>
      </c>
      <c r="BQ49" s="212"/>
      <c r="BR49" s="212">
        <f t="shared" si="500"/>
        <v>0</v>
      </c>
      <c r="BS49" s="212"/>
      <c r="BT49" s="212">
        <f t="shared" si="500"/>
        <v>0</v>
      </c>
      <c r="BU49" s="212"/>
      <c r="BV49" s="212">
        <f t="shared" si="501"/>
        <v>0</v>
      </c>
      <c r="BW49" s="212"/>
      <c r="BX49" s="212">
        <f t="shared" si="501"/>
        <v>0</v>
      </c>
      <c r="BY49" s="212"/>
      <c r="BZ49" s="212">
        <f t="shared" si="500"/>
        <v>0</v>
      </c>
      <c r="CA49" s="212"/>
      <c r="CB49" s="212">
        <f t="shared" si="501"/>
        <v>0</v>
      </c>
      <c r="CC49" s="212"/>
      <c r="CD49" s="212">
        <f t="shared" si="501"/>
        <v>0</v>
      </c>
      <c r="CE49" s="212"/>
      <c r="CF49" s="212">
        <f t="shared" si="499"/>
        <v>0</v>
      </c>
      <c r="CG49" s="212"/>
      <c r="CH49" s="212">
        <f t="shared" si="499"/>
        <v>0</v>
      </c>
      <c r="CI49" s="212"/>
      <c r="CJ49" s="212">
        <f t="shared" si="499"/>
        <v>0</v>
      </c>
      <c r="CK49" s="212"/>
      <c r="CL49" s="212">
        <f t="shared" si="499"/>
        <v>0</v>
      </c>
      <c r="CM49" s="212"/>
    </row>
    <row r="50" spans="1:91" x14ac:dyDescent="0.25">
      <c r="A50" s="54" t="s">
        <v>175</v>
      </c>
      <c r="B50" s="214"/>
      <c r="C50" s="214"/>
      <c r="D50" s="212">
        <f t="shared" ref="D50:CL52" si="502">$B50</f>
        <v>0</v>
      </c>
      <c r="E50" s="212"/>
      <c r="F50" s="212">
        <f t="shared" si="502"/>
        <v>0</v>
      </c>
      <c r="G50" s="212"/>
      <c r="H50" s="212">
        <f t="shared" si="502"/>
        <v>0</v>
      </c>
      <c r="I50" s="212"/>
      <c r="J50" s="212">
        <f t="shared" si="499"/>
        <v>0</v>
      </c>
      <c r="K50" s="212"/>
      <c r="L50" s="212">
        <f t="shared" si="502"/>
        <v>0</v>
      </c>
      <c r="M50" s="212"/>
      <c r="N50" s="212">
        <f t="shared" si="502"/>
        <v>0</v>
      </c>
      <c r="O50" s="212"/>
      <c r="P50" s="212">
        <f t="shared" si="502"/>
        <v>0</v>
      </c>
      <c r="Q50" s="212"/>
      <c r="R50" s="212">
        <f t="shared" si="502"/>
        <v>0</v>
      </c>
      <c r="S50" s="212"/>
      <c r="T50" s="212">
        <f t="shared" si="502"/>
        <v>0</v>
      </c>
      <c r="U50" s="212"/>
      <c r="V50" s="212">
        <f t="shared" si="502"/>
        <v>0</v>
      </c>
      <c r="W50" s="212"/>
      <c r="X50" s="212">
        <f t="shared" si="502"/>
        <v>0</v>
      </c>
      <c r="Y50" s="212"/>
      <c r="Z50" s="212">
        <f t="shared" si="502"/>
        <v>0</v>
      </c>
      <c r="AA50" s="212"/>
      <c r="AB50" s="212">
        <f t="shared" si="502"/>
        <v>0</v>
      </c>
      <c r="AC50" s="212"/>
      <c r="AD50" s="212">
        <f t="shared" si="502"/>
        <v>0</v>
      </c>
      <c r="AE50" s="212"/>
      <c r="AF50" s="212">
        <f t="shared" si="501"/>
        <v>0</v>
      </c>
      <c r="AG50" s="212"/>
      <c r="AH50" s="212">
        <f t="shared" si="502"/>
        <v>0</v>
      </c>
      <c r="AI50" s="212"/>
      <c r="AJ50" s="212">
        <f t="shared" si="502"/>
        <v>0</v>
      </c>
      <c r="AK50" s="212"/>
      <c r="AL50" s="212">
        <f t="shared" si="502"/>
        <v>0</v>
      </c>
      <c r="AM50" s="212"/>
      <c r="AN50" s="212">
        <f t="shared" si="502"/>
        <v>0</v>
      </c>
      <c r="AO50" s="212"/>
      <c r="AP50" s="212">
        <f t="shared" si="501"/>
        <v>0</v>
      </c>
      <c r="AQ50" s="212"/>
      <c r="AR50" s="212">
        <f t="shared" si="502"/>
        <v>0</v>
      </c>
      <c r="AS50" s="212"/>
      <c r="AT50" s="212">
        <f t="shared" si="502"/>
        <v>0</v>
      </c>
      <c r="AU50" s="212"/>
      <c r="AV50" s="212">
        <f t="shared" si="502"/>
        <v>0</v>
      </c>
      <c r="AW50" s="212"/>
      <c r="AX50" s="212">
        <f t="shared" si="501"/>
        <v>0</v>
      </c>
      <c r="AY50" s="212"/>
      <c r="AZ50" s="212">
        <f t="shared" si="502"/>
        <v>0</v>
      </c>
      <c r="BA50" s="212"/>
      <c r="BB50" s="212">
        <f t="shared" si="501"/>
        <v>0</v>
      </c>
      <c r="BC50" s="212"/>
      <c r="BD50" s="212">
        <f t="shared" si="502"/>
        <v>0</v>
      </c>
      <c r="BE50" s="212"/>
      <c r="BF50" s="212">
        <f t="shared" si="502"/>
        <v>0</v>
      </c>
      <c r="BG50" s="212"/>
      <c r="BH50" s="212">
        <f t="shared" si="502"/>
        <v>0</v>
      </c>
      <c r="BI50" s="212"/>
      <c r="BJ50" s="212">
        <f t="shared" si="501"/>
        <v>0</v>
      </c>
      <c r="BK50" s="212"/>
      <c r="BL50" s="212">
        <f t="shared" si="501"/>
        <v>0</v>
      </c>
      <c r="BM50" s="212"/>
      <c r="BN50" s="212">
        <f t="shared" si="502"/>
        <v>0</v>
      </c>
      <c r="BO50" s="212"/>
      <c r="BP50" s="212">
        <f t="shared" si="501"/>
        <v>0</v>
      </c>
      <c r="BQ50" s="212"/>
      <c r="BR50" s="212">
        <f t="shared" si="502"/>
        <v>0</v>
      </c>
      <c r="BS50" s="212"/>
      <c r="BT50" s="212">
        <f t="shared" si="502"/>
        <v>0</v>
      </c>
      <c r="BU50" s="212"/>
      <c r="BV50" s="212">
        <f t="shared" si="502"/>
        <v>0</v>
      </c>
      <c r="BW50" s="212"/>
      <c r="BX50" s="212">
        <f t="shared" si="502"/>
        <v>0</v>
      </c>
      <c r="BY50" s="212"/>
      <c r="BZ50" s="212">
        <f t="shared" si="502"/>
        <v>0</v>
      </c>
      <c r="CA50" s="212"/>
      <c r="CB50" s="212">
        <f t="shared" si="501"/>
        <v>0</v>
      </c>
      <c r="CC50" s="212"/>
      <c r="CD50" s="212">
        <f t="shared" si="502"/>
        <v>0</v>
      </c>
      <c r="CE50" s="212"/>
      <c r="CF50" s="212">
        <f t="shared" si="502"/>
        <v>0</v>
      </c>
      <c r="CG50" s="212"/>
      <c r="CH50" s="212">
        <f t="shared" si="502"/>
        <v>0</v>
      </c>
      <c r="CI50" s="212"/>
      <c r="CJ50" s="212">
        <f t="shared" si="502"/>
        <v>0</v>
      </c>
      <c r="CK50" s="212"/>
      <c r="CL50" s="212">
        <f t="shared" si="502"/>
        <v>0</v>
      </c>
      <c r="CM50" s="212"/>
    </row>
    <row r="51" spans="1:91" x14ac:dyDescent="0.25">
      <c r="A51" s="70" t="s">
        <v>109</v>
      </c>
      <c r="B51" s="214"/>
      <c r="C51" s="214"/>
      <c r="D51" s="212">
        <f t="shared" si="502"/>
        <v>0</v>
      </c>
      <c r="E51" s="212"/>
      <c r="F51" s="212">
        <f t="shared" si="502"/>
        <v>0</v>
      </c>
      <c r="G51" s="212"/>
      <c r="H51" s="212">
        <f t="shared" si="502"/>
        <v>0</v>
      </c>
      <c r="I51" s="212"/>
      <c r="J51" s="212">
        <f t="shared" si="499"/>
        <v>0</v>
      </c>
      <c r="K51" s="212"/>
      <c r="L51" s="212">
        <f t="shared" si="502"/>
        <v>0</v>
      </c>
      <c r="M51" s="212"/>
      <c r="N51" s="212">
        <f t="shared" si="502"/>
        <v>0</v>
      </c>
      <c r="O51" s="212"/>
      <c r="P51" s="212">
        <f t="shared" si="502"/>
        <v>0</v>
      </c>
      <c r="Q51" s="212"/>
      <c r="R51" s="212">
        <f t="shared" si="502"/>
        <v>0</v>
      </c>
      <c r="S51" s="212"/>
      <c r="T51" s="212">
        <f t="shared" si="502"/>
        <v>0</v>
      </c>
      <c r="U51" s="212"/>
      <c r="V51" s="212">
        <f t="shared" si="502"/>
        <v>0</v>
      </c>
      <c r="W51" s="212"/>
      <c r="X51" s="212">
        <f t="shared" si="502"/>
        <v>0</v>
      </c>
      <c r="Y51" s="212"/>
      <c r="Z51" s="212">
        <f t="shared" si="502"/>
        <v>0</v>
      </c>
      <c r="AA51" s="212"/>
      <c r="AB51" s="212">
        <f t="shared" si="502"/>
        <v>0</v>
      </c>
      <c r="AC51" s="212"/>
      <c r="AD51" s="212">
        <f t="shared" si="502"/>
        <v>0</v>
      </c>
      <c r="AE51" s="212"/>
      <c r="AF51" s="212">
        <f t="shared" si="501"/>
        <v>0</v>
      </c>
      <c r="AG51" s="212"/>
      <c r="AH51" s="212">
        <f t="shared" si="502"/>
        <v>0</v>
      </c>
      <c r="AI51" s="212"/>
      <c r="AJ51" s="212">
        <f t="shared" si="502"/>
        <v>0</v>
      </c>
      <c r="AK51" s="212"/>
      <c r="AL51" s="212">
        <f t="shared" si="502"/>
        <v>0</v>
      </c>
      <c r="AM51" s="212"/>
      <c r="AN51" s="212">
        <f t="shared" si="502"/>
        <v>0</v>
      </c>
      <c r="AO51" s="212"/>
      <c r="AP51" s="212">
        <f t="shared" si="501"/>
        <v>0</v>
      </c>
      <c r="AQ51" s="212"/>
      <c r="AR51" s="212">
        <f t="shared" si="502"/>
        <v>0</v>
      </c>
      <c r="AS51" s="212"/>
      <c r="AT51" s="212">
        <f t="shared" si="502"/>
        <v>0</v>
      </c>
      <c r="AU51" s="212"/>
      <c r="AV51" s="212">
        <f t="shared" si="502"/>
        <v>0</v>
      </c>
      <c r="AW51" s="212"/>
      <c r="AX51" s="212">
        <f t="shared" si="501"/>
        <v>0</v>
      </c>
      <c r="AY51" s="212"/>
      <c r="AZ51" s="212">
        <f t="shared" si="502"/>
        <v>0</v>
      </c>
      <c r="BA51" s="212"/>
      <c r="BB51" s="212">
        <f t="shared" si="501"/>
        <v>0</v>
      </c>
      <c r="BC51" s="212"/>
      <c r="BD51" s="212">
        <f t="shared" si="502"/>
        <v>0</v>
      </c>
      <c r="BE51" s="212"/>
      <c r="BF51" s="212">
        <f t="shared" si="502"/>
        <v>0</v>
      </c>
      <c r="BG51" s="212"/>
      <c r="BH51" s="212">
        <f t="shared" si="502"/>
        <v>0</v>
      </c>
      <c r="BI51" s="212"/>
      <c r="BJ51" s="212">
        <f t="shared" si="501"/>
        <v>0</v>
      </c>
      <c r="BK51" s="212"/>
      <c r="BL51" s="212">
        <f t="shared" si="501"/>
        <v>0</v>
      </c>
      <c r="BM51" s="212"/>
      <c r="BN51" s="212">
        <f t="shared" si="502"/>
        <v>0</v>
      </c>
      <c r="BO51" s="212"/>
      <c r="BP51" s="212">
        <f t="shared" si="501"/>
        <v>0</v>
      </c>
      <c r="BQ51" s="212"/>
      <c r="BR51" s="212">
        <f t="shared" si="502"/>
        <v>0</v>
      </c>
      <c r="BS51" s="212"/>
      <c r="BT51" s="212">
        <f t="shared" si="502"/>
        <v>0</v>
      </c>
      <c r="BU51" s="212"/>
      <c r="BV51" s="212">
        <f t="shared" si="502"/>
        <v>0</v>
      </c>
      <c r="BW51" s="212"/>
      <c r="BX51" s="212">
        <f t="shared" si="502"/>
        <v>0</v>
      </c>
      <c r="BY51" s="212"/>
      <c r="BZ51" s="212">
        <f t="shared" si="502"/>
        <v>0</v>
      </c>
      <c r="CA51" s="212"/>
      <c r="CB51" s="212">
        <f t="shared" si="501"/>
        <v>0</v>
      </c>
      <c r="CC51" s="212"/>
      <c r="CD51" s="212">
        <f t="shared" si="502"/>
        <v>0</v>
      </c>
      <c r="CE51" s="212"/>
      <c r="CF51" s="212">
        <f t="shared" si="502"/>
        <v>0</v>
      </c>
      <c r="CG51" s="212"/>
      <c r="CH51" s="212">
        <f t="shared" si="502"/>
        <v>0</v>
      </c>
      <c r="CI51" s="212"/>
      <c r="CJ51" s="212">
        <f t="shared" si="502"/>
        <v>0</v>
      </c>
      <c r="CK51" s="212"/>
      <c r="CL51" s="212">
        <f t="shared" si="502"/>
        <v>0</v>
      </c>
      <c r="CM51" s="212"/>
    </row>
    <row r="52" spans="1:91" x14ac:dyDescent="0.25">
      <c r="A52" s="70" t="s">
        <v>110</v>
      </c>
      <c r="B52" s="214"/>
      <c r="C52" s="214"/>
      <c r="D52" s="212">
        <f t="shared" si="502"/>
        <v>0</v>
      </c>
      <c r="E52" s="212"/>
      <c r="F52" s="212">
        <f t="shared" si="502"/>
        <v>0</v>
      </c>
      <c r="G52" s="212"/>
      <c r="H52" s="212">
        <f t="shared" si="502"/>
        <v>0</v>
      </c>
      <c r="I52" s="212"/>
      <c r="J52" s="212">
        <f t="shared" si="499"/>
        <v>0</v>
      </c>
      <c r="K52" s="212"/>
      <c r="L52" s="212">
        <f t="shared" si="502"/>
        <v>0</v>
      </c>
      <c r="M52" s="212"/>
      <c r="N52" s="212">
        <f t="shared" si="502"/>
        <v>0</v>
      </c>
      <c r="O52" s="212"/>
      <c r="P52" s="212">
        <f t="shared" si="502"/>
        <v>0</v>
      </c>
      <c r="Q52" s="212"/>
      <c r="R52" s="212">
        <f t="shared" si="502"/>
        <v>0</v>
      </c>
      <c r="S52" s="212"/>
      <c r="T52" s="212">
        <f t="shared" si="502"/>
        <v>0</v>
      </c>
      <c r="U52" s="212"/>
      <c r="V52" s="212">
        <f t="shared" si="502"/>
        <v>0</v>
      </c>
      <c r="W52" s="212"/>
      <c r="X52" s="212">
        <f t="shared" si="502"/>
        <v>0</v>
      </c>
      <c r="Y52" s="212"/>
      <c r="Z52" s="212">
        <f t="shared" si="502"/>
        <v>0</v>
      </c>
      <c r="AA52" s="212"/>
      <c r="AB52" s="212">
        <f t="shared" si="502"/>
        <v>0</v>
      </c>
      <c r="AC52" s="212"/>
      <c r="AD52" s="212">
        <f t="shared" si="502"/>
        <v>0</v>
      </c>
      <c r="AE52" s="212"/>
      <c r="AF52" s="212">
        <f t="shared" si="501"/>
        <v>0</v>
      </c>
      <c r="AG52" s="212"/>
      <c r="AH52" s="212">
        <f t="shared" si="502"/>
        <v>0</v>
      </c>
      <c r="AI52" s="212"/>
      <c r="AJ52" s="212">
        <f t="shared" si="502"/>
        <v>0</v>
      </c>
      <c r="AK52" s="212"/>
      <c r="AL52" s="212">
        <f t="shared" si="502"/>
        <v>0</v>
      </c>
      <c r="AM52" s="212"/>
      <c r="AN52" s="212">
        <f t="shared" si="502"/>
        <v>0</v>
      </c>
      <c r="AO52" s="212"/>
      <c r="AP52" s="212">
        <f t="shared" si="501"/>
        <v>0</v>
      </c>
      <c r="AQ52" s="212"/>
      <c r="AR52" s="212">
        <f t="shared" si="502"/>
        <v>0</v>
      </c>
      <c r="AS52" s="212"/>
      <c r="AT52" s="212">
        <f t="shared" si="502"/>
        <v>0</v>
      </c>
      <c r="AU52" s="212"/>
      <c r="AV52" s="212">
        <f t="shared" si="502"/>
        <v>0</v>
      </c>
      <c r="AW52" s="212"/>
      <c r="AX52" s="212">
        <f t="shared" si="501"/>
        <v>0</v>
      </c>
      <c r="AY52" s="212"/>
      <c r="AZ52" s="212">
        <f t="shared" si="502"/>
        <v>0</v>
      </c>
      <c r="BA52" s="212"/>
      <c r="BB52" s="212">
        <f t="shared" si="501"/>
        <v>0</v>
      </c>
      <c r="BC52" s="212"/>
      <c r="BD52" s="212">
        <f t="shared" si="502"/>
        <v>0</v>
      </c>
      <c r="BE52" s="212"/>
      <c r="BF52" s="212">
        <f t="shared" si="502"/>
        <v>0</v>
      </c>
      <c r="BG52" s="212"/>
      <c r="BH52" s="212">
        <f t="shared" si="502"/>
        <v>0</v>
      </c>
      <c r="BI52" s="212"/>
      <c r="BJ52" s="212">
        <f t="shared" si="501"/>
        <v>0</v>
      </c>
      <c r="BK52" s="212"/>
      <c r="BL52" s="212">
        <f t="shared" si="501"/>
        <v>0</v>
      </c>
      <c r="BM52" s="212"/>
      <c r="BN52" s="212">
        <f t="shared" si="502"/>
        <v>0</v>
      </c>
      <c r="BO52" s="212"/>
      <c r="BP52" s="212">
        <f t="shared" si="501"/>
        <v>0</v>
      </c>
      <c r="BQ52" s="212"/>
      <c r="BR52" s="212">
        <f t="shared" si="502"/>
        <v>0</v>
      </c>
      <c r="BS52" s="212"/>
      <c r="BT52" s="212">
        <f t="shared" si="502"/>
        <v>0</v>
      </c>
      <c r="BU52" s="212"/>
      <c r="BV52" s="212">
        <f t="shared" si="502"/>
        <v>0</v>
      </c>
      <c r="BW52" s="212"/>
      <c r="BX52" s="212">
        <f t="shared" si="502"/>
        <v>0</v>
      </c>
      <c r="BY52" s="212"/>
      <c r="BZ52" s="212">
        <f t="shared" si="502"/>
        <v>0</v>
      </c>
      <c r="CA52" s="212"/>
      <c r="CB52" s="212">
        <f t="shared" si="501"/>
        <v>0</v>
      </c>
      <c r="CC52" s="212"/>
      <c r="CD52" s="212">
        <f t="shared" si="502"/>
        <v>0</v>
      </c>
      <c r="CE52" s="212"/>
      <c r="CF52" s="212">
        <f t="shared" si="502"/>
        <v>0</v>
      </c>
      <c r="CG52" s="212"/>
      <c r="CH52" s="212">
        <f t="shared" si="502"/>
        <v>0</v>
      </c>
      <c r="CI52" s="212"/>
      <c r="CJ52" s="212">
        <f t="shared" si="502"/>
        <v>0</v>
      </c>
      <c r="CK52" s="212"/>
      <c r="CL52" s="212">
        <f t="shared" si="502"/>
        <v>0</v>
      </c>
      <c r="CM52" s="212"/>
    </row>
    <row r="53" spans="1:91" x14ac:dyDescent="0.25">
      <c r="A53" s="42" t="s">
        <v>111</v>
      </c>
      <c r="B53" s="215">
        <f>SUM(C43:C44,B45:C52)</f>
        <v>15.07</v>
      </c>
      <c r="C53" s="215"/>
      <c r="D53" s="215">
        <f>SUM(E43:E44,D45:E52)</f>
        <v>127.62</v>
      </c>
      <c r="E53" s="215"/>
      <c r="F53" s="215">
        <f>SUM(G43:G44,F45:G52)</f>
        <v>15.07</v>
      </c>
      <c r="G53" s="215"/>
      <c r="H53" s="215">
        <f>SUM(I43:I44,H45:I52)</f>
        <v>116.62</v>
      </c>
      <c r="I53" s="215"/>
      <c r="J53" s="215">
        <f>SUM(K43:K44,J45:K52)</f>
        <v>15.07</v>
      </c>
      <c r="K53" s="215"/>
      <c r="L53" s="215">
        <f>SUM(M43:M44,L45:M52)</f>
        <v>48.42</v>
      </c>
      <c r="M53" s="215"/>
      <c r="N53" s="215">
        <f>SUM(O43:O44,N45:O52)</f>
        <v>15.07</v>
      </c>
      <c r="O53" s="215"/>
      <c r="P53" s="215">
        <f>SUM(Q43:Q44,P45:Q52)</f>
        <v>15.07</v>
      </c>
      <c r="Q53" s="215"/>
      <c r="R53" s="215">
        <f>SUM(S43:S44,R45:S52)</f>
        <v>132.02000000000001</v>
      </c>
      <c r="S53" s="215"/>
      <c r="T53" s="215">
        <f>SUM(U43:U44,T45:U52)</f>
        <v>15.07</v>
      </c>
      <c r="U53" s="215"/>
      <c r="V53" s="215">
        <f>SUM(W43:W44,V45:W52)</f>
        <v>114.41999999999999</v>
      </c>
      <c r="W53" s="215"/>
      <c r="X53" s="215">
        <f>SUM(Y43:Y44,X45:Y52)</f>
        <v>15.07</v>
      </c>
      <c r="Y53" s="215"/>
      <c r="Z53" s="215">
        <f>SUM(AA43:AA44,Z45:AA52)</f>
        <v>92.419999999999987</v>
      </c>
      <c r="AA53" s="215"/>
      <c r="AB53" s="215">
        <f>SUM(AC43:AC44,AB45:AC52)</f>
        <v>41.82</v>
      </c>
      <c r="AC53" s="215"/>
      <c r="AD53" s="215">
        <f>SUM(AE43:AE44,AD45:AE52)</f>
        <v>15.07</v>
      </c>
      <c r="AE53" s="215"/>
      <c r="AF53" s="215">
        <f>SUM(AG43:AG44,AF45:AG52)</f>
        <v>125.41999999999999</v>
      </c>
      <c r="AG53" s="215"/>
      <c r="AH53" s="215">
        <f>SUM(AI43:AI44,AH45:AI52)</f>
        <v>15.07</v>
      </c>
      <c r="AI53" s="215"/>
      <c r="AJ53" s="215">
        <f>SUM(AK43:AK44,AJ45:AK52)</f>
        <v>15.07</v>
      </c>
      <c r="AK53" s="215"/>
      <c r="AL53" s="215">
        <f>SUM(AM43:AM44,AL45:AM52)</f>
        <v>125.41999999999999</v>
      </c>
      <c r="AM53" s="215"/>
      <c r="AN53" s="215">
        <f>SUM(AO43:AO44,AN45:AO52)</f>
        <v>15.07</v>
      </c>
      <c r="AO53" s="215"/>
      <c r="AP53" s="215">
        <f>SUM(AQ43:AQ44,AP45:AQ52)</f>
        <v>15.07</v>
      </c>
      <c r="AQ53" s="215"/>
      <c r="AR53" s="215">
        <f>SUM(AS43:AS44,AR45:AS52)</f>
        <v>158.41999999999999</v>
      </c>
      <c r="AS53" s="215"/>
      <c r="AT53" s="215">
        <f>SUM(AU43:AU44,AT45:AU52)</f>
        <v>15.07</v>
      </c>
      <c r="AU53" s="215"/>
      <c r="AV53" s="215">
        <f>SUM(AW43:AW44,AV45:AW52)</f>
        <v>15.07</v>
      </c>
      <c r="AW53" s="215"/>
      <c r="AX53" s="215">
        <f>SUM(AY43:AY44,AX45:AY52)</f>
        <v>103.41999999999999</v>
      </c>
      <c r="AY53" s="215"/>
      <c r="AZ53" s="215">
        <f>SUM(BA43:BA44,AZ45:BA52)</f>
        <v>15.07</v>
      </c>
      <c r="BA53" s="215"/>
      <c r="BB53" s="215">
        <f>SUM(BC43:BC44,BB45:BC52)</f>
        <v>15.07</v>
      </c>
      <c r="BC53" s="215"/>
      <c r="BD53" s="215">
        <f>SUM(BE43:BE44,BD45:BE52)</f>
        <v>21.07</v>
      </c>
      <c r="BE53" s="215"/>
      <c r="BF53" s="215">
        <f>SUM(BG43:BG44,BF45:BG52)</f>
        <v>15.07</v>
      </c>
      <c r="BG53" s="215"/>
      <c r="BH53" s="215">
        <f>SUM(BI43:BI44,BH45:BI52)</f>
        <v>15.07</v>
      </c>
      <c r="BI53" s="215"/>
      <c r="BJ53" s="215">
        <f>SUM(BK43:BK44,BJ45:BK52)</f>
        <v>123.22</v>
      </c>
      <c r="BK53" s="215"/>
      <c r="BL53" s="215">
        <f>SUM(BM43:BM44,BL45:BM52)</f>
        <v>121.02000000000001</v>
      </c>
      <c r="BM53" s="215"/>
      <c r="BN53" s="215">
        <f>SUM(BO43:BO44,BN45:BO52)</f>
        <v>15.07</v>
      </c>
      <c r="BO53" s="215"/>
      <c r="BP53" s="215">
        <f>SUM(BQ43:BQ44,BP45:BQ52)</f>
        <v>15.07</v>
      </c>
      <c r="BQ53" s="215"/>
      <c r="BR53" s="215">
        <f>SUM(BS43:BS44,BR45:BS52)</f>
        <v>15.07</v>
      </c>
      <c r="BS53" s="215"/>
      <c r="BT53" s="215">
        <f>SUM(BU43:BU44,BT45:BU52)</f>
        <v>15.07</v>
      </c>
      <c r="BU53" s="215"/>
      <c r="BV53" s="215">
        <f>SUM(BW43:BW44,BV45:BW52)</f>
        <v>15.07</v>
      </c>
      <c r="BW53" s="215"/>
      <c r="BX53" s="215">
        <f>SUM(BY43:BY44,BX45:BY52)</f>
        <v>15.07</v>
      </c>
      <c r="BY53" s="215"/>
      <c r="BZ53" s="215">
        <f>SUM(CA43:CA44,BZ45:CA52)</f>
        <v>15.07</v>
      </c>
      <c r="CA53" s="215"/>
      <c r="CB53" s="215">
        <f>SUM(CC43:CC44,CB45:CC52)</f>
        <v>107.94</v>
      </c>
      <c r="CC53" s="215"/>
      <c r="CD53" s="215">
        <f>SUM(CE43:CE44,CD45:CE52)</f>
        <v>15.07</v>
      </c>
      <c r="CE53" s="215"/>
      <c r="CF53" s="215">
        <f>SUM(CG43:CG44,CF45:CG52)</f>
        <v>15.07</v>
      </c>
      <c r="CG53" s="215"/>
      <c r="CH53" s="215">
        <f>SUM(CI43:CI44,CH45:CI52)</f>
        <v>15.07</v>
      </c>
      <c r="CI53" s="215"/>
      <c r="CJ53" s="215">
        <f>SUM(CK43:CK44,CJ45:CK52)</f>
        <v>15.07</v>
      </c>
      <c r="CK53" s="215"/>
      <c r="CL53" s="215">
        <f>SUM(CM43:CM44,CL45:CM52)</f>
        <v>15.07</v>
      </c>
      <c r="CM53" s="215"/>
    </row>
    <row r="54" spans="1:91" x14ac:dyDescent="0.25">
      <c r="A54" s="42" t="s">
        <v>112</v>
      </c>
      <c r="B54" s="213">
        <f>C39+B53</f>
        <v>1439.1</v>
      </c>
      <c r="C54" s="213"/>
      <c r="D54" s="213">
        <f>E39+D53</f>
        <v>982.04000000000008</v>
      </c>
      <c r="E54" s="213"/>
      <c r="F54" s="213">
        <f>G39+F53</f>
        <v>1154.31</v>
      </c>
      <c r="G54" s="213"/>
      <c r="H54" s="213">
        <f>I39+H53</f>
        <v>971.04000000000008</v>
      </c>
      <c r="I54" s="213"/>
      <c r="J54" s="213">
        <f>K39+J53</f>
        <v>869.49000000000012</v>
      </c>
      <c r="K54" s="213"/>
      <c r="L54" s="213">
        <f>M39+L53</f>
        <v>902.84</v>
      </c>
      <c r="M54" s="213"/>
      <c r="N54" s="213">
        <f>O39+N53</f>
        <v>1154.31</v>
      </c>
      <c r="O54" s="213"/>
      <c r="P54" s="213">
        <f>Q39+P53</f>
        <v>869.49000000000012</v>
      </c>
      <c r="Q54" s="213"/>
      <c r="R54" s="213">
        <f>S39+R53</f>
        <v>986.44</v>
      </c>
      <c r="S54" s="213"/>
      <c r="T54" s="213">
        <f>U39+T53</f>
        <v>869.49000000000012</v>
      </c>
      <c r="U54" s="213"/>
      <c r="V54" s="213">
        <f>W39+V53</f>
        <v>968.84</v>
      </c>
      <c r="W54" s="213"/>
      <c r="X54" s="213">
        <f>Y39+X53</f>
        <v>869.49000000000012</v>
      </c>
      <c r="Y54" s="213"/>
      <c r="Z54" s="213">
        <f>AA39+Z53</f>
        <v>946.84</v>
      </c>
      <c r="AA54" s="213"/>
      <c r="AB54" s="213">
        <f>AC39+AB53</f>
        <v>896.24000000000012</v>
      </c>
      <c r="AC54" s="213"/>
      <c r="AD54" s="213">
        <f>AE39+AD53</f>
        <v>869.49000000000012</v>
      </c>
      <c r="AE54" s="213"/>
      <c r="AF54" s="213">
        <f>AG39+AF53</f>
        <v>979.84</v>
      </c>
      <c r="AG54" s="213"/>
      <c r="AH54" s="213">
        <f>AI39+AH53</f>
        <v>869.49000000000012</v>
      </c>
      <c r="AI54" s="213"/>
      <c r="AJ54" s="213">
        <f>AK39+AJ53</f>
        <v>869.49000000000012</v>
      </c>
      <c r="AK54" s="213"/>
      <c r="AL54" s="213">
        <f>AM39+AL53</f>
        <v>979.84</v>
      </c>
      <c r="AM54" s="213"/>
      <c r="AN54" s="213">
        <f>AO39+AN53</f>
        <v>1154.31</v>
      </c>
      <c r="AO54" s="213"/>
      <c r="AP54" s="213">
        <f>AQ39+AP53</f>
        <v>869.49000000000012</v>
      </c>
      <c r="AQ54" s="213"/>
      <c r="AR54" s="213">
        <f>AS39+AR53</f>
        <v>1012.84</v>
      </c>
      <c r="AS54" s="213"/>
      <c r="AT54" s="213">
        <f>AU39+AT53</f>
        <v>869.49000000000012</v>
      </c>
      <c r="AU54" s="213"/>
      <c r="AV54" s="213">
        <f>AW39+AV53</f>
        <v>869.49000000000012</v>
      </c>
      <c r="AW54" s="213"/>
      <c r="AX54" s="213">
        <f>AY39+AX53</f>
        <v>957.84</v>
      </c>
      <c r="AY54" s="213"/>
      <c r="AZ54" s="213">
        <f>BA39+AZ53</f>
        <v>869.49000000000012</v>
      </c>
      <c r="BA54" s="213"/>
      <c r="BB54" s="213">
        <f>BC39+BB53</f>
        <v>1154.31</v>
      </c>
      <c r="BC54" s="213"/>
      <c r="BD54" s="213">
        <f>BE39+BD53</f>
        <v>1445.1</v>
      </c>
      <c r="BE54" s="213"/>
      <c r="BF54" s="213">
        <f>BG39+BF53</f>
        <v>869.49000000000012</v>
      </c>
      <c r="BG54" s="213"/>
      <c r="BH54" s="213">
        <f>BI39+BH53</f>
        <v>869.49000000000012</v>
      </c>
      <c r="BI54" s="213"/>
      <c r="BJ54" s="213">
        <f>BK39+BJ53</f>
        <v>977.6400000000001</v>
      </c>
      <c r="BK54" s="213"/>
      <c r="BL54" s="213">
        <f>BM39+BL53</f>
        <v>975.44</v>
      </c>
      <c r="BM54" s="213"/>
      <c r="BN54" s="213">
        <f>BO39+BN53</f>
        <v>869.49000000000012</v>
      </c>
      <c r="BO54" s="213"/>
      <c r="BP54" s="213">
        <f>BQ39+BP53</f>
        <v>869.49000000000012</v>
      </c>
      <c r="BQ54" s="213"/>
      <c r="BR54" s="213">
        <f>BS39+BR53</f>
        <v>869.49000000000012</v>
      </c>
      <c r="BS54" s="213"/>
      <c r="BT54" s="213">
        <f>BU39+BT53</f>
        <v>869.49000000000012</v>
      </c>
      <c r="BU54" s="213"/>
      <c r="BV54" s="213">
        <f>BW39+BV53</f>
        <v>869.49000000000012</v>
      </c>
      <c r="BW54" s="213"/>
      <c r="BX54" s="213">
        <f>BY39+BX53</f>
        <v>1154.31</v>
      </c>
      <c r="BY54" s="213"/>
      <c r="BZ54" s="213">
        <f>CA39+BZ53</f>
        <v>869.49000000000012</v>
      </c>
      <c r="CA54" s="213"/>
      <c r="CB54" s="213">
        <f>CC39+CB53</f>
        <v>1247.18</v>
      </c>
      <c r="CC54" s="213"/>
      <c r="CD54" s="213">
        <f>CE39+CD53</f>
        <v>869.49000000000012</v>
      </c>
      <c r="CE54" s="213"/>
      <c r="CF54" s="213">
        <f>CG39+CF53</f>
        <v>869.49000000000012</v>
      </c>
      <c r="CG54" s="213"/>
      <c r="CH54" s="213">
        <f>CI39+CH53</f>
        <v>869.49000000000012</v>
      </c>
      <c r="CI54" s="213"/>
      <c r="CJ54" s="213">
        <f>CK39+CJ53</f>
        <v>869.49000000000012</v>
      </c>
      <c r="CK54" s="213"/>
      <c r="CL54" s="213">
        <f>CM39+CL53</f>
        <v>869.49000000000012</v>
      </c>
      <c r="CM54" s="213"/>
    </row>
    <row r="55" spans="1:91" x14ac:dyDescent="0.25">
      <c r="A55" s="43" t="s">
        <v>113</v>
      </c>
      <c r="B55" s="204"/>
      <c r="C55" s="205"/>
      <c r="D55" s="204"/>
      <c r="E55" s="205"/>
      <c r="F55" s="204"/>
      <c r="G55" s="205"/>
      <c r="H55" s="204"/>
      <c r="I55" s="205"/>
      <c r="J55" s="204"/>
      <c r="K55" s="205"/>
      <c r="L55" s="204"/>
      <c r="M55" s="205"/>
      <c r="N55" s="204"/>
      <c r="O55" s="205"/>
      <c r="P55" s="204"/>
      <c r="Q55" s="205"/>
      <c r="R55" s="204"/>
      <c r="S55" s="205"/>
      <c r="T55" s="204"/>
      <c r="U55" s="205"/>
      <c r="V55" s="204"/>
      <c r="W55" s="205"/>
      <c r="X55" s="204"/>
      <c r="Y55" s="205"/>
      <c r="Z55" s="204"/>
      <c r="AA55" s="205"/>
      <c r="AB55" s="204"/>
      <c r="AC55" s="205"/>
      <c r="AD55" s="204"/>
      <c r="AE55" s="205"/>
      <c r="AF55" s="204"/>
      <c r="AG55" s="205"/>
      <c r="AH55" s="204"/>
      <c r="AI55" s="205"/>
      <c r="AJ55" s="204"/>
      <c r="AK55" s="205"/>
      <c r="AL55" s="204"/>
      <c r="AM55" s="205"/>
      <c r="AN55" s="204"/>
      <c r="AO55" s="205"/>
      <c r="AP55" s="204"/>
      <c r="AQ55" s="205"/>
      <c r="AR55" s="204"/>
      <c r="AS55" s="205"/>
      <c r="AT55" s="204"/>
      <c r="AU55" s="205"/>
      <c r="AV55" s="204"/>
      <c r="AW55" s="205"/>
      <c r="AX55" s="204"/>
      <c r="AY55" s="205"/>
      <c r="AZ55" s="204"/>
      <c r="BA55" s="205"/>
      <c r="BB55" s="204"/>
      <c r="BC55" s="205"/>
      <c r="BD55" s="204"/>
      <c r="BE55" s="205"/>
      <c r="BF55" s="204"/>
      <c r="BG55" s="205"/>
      <c r="BH55" s="204"/>
      <c r="BI55" s="205"/>
      <c r="BJ55" s="204"/>
      <c r="BK55" s="205"/>
      <c r="BL55" s="204"/>
      <c r="BM55" s="205"/>
      <c r="BN55" s="204"/>
      <c r="BO55" s="205"/>
      <c r="BP55" s="204"/>
      <c r="BQ55" s="205"/>
      <c r="BR55" s="204"/>
      <c r="BS55" s="205"/>
      <c r="BT55" s="204"/>
      <c r="BU55" s="205"/>
      <c r="BV55" s="204"/>
      <c r="BW55" s="205"/>
      <c r="BX55" s="204"/>
      <c r="BY55" s="205"/>
      <c r="BZ55" s="204"/>
      <c r="CA55" s="205"/>
      <c r="CB55" s="204"/>
      <c r="CC55" s="205"/>
      <c r="CD55" s="204"/>
      <c r="CE55" s="205"/>
      <c r="CF55" s="204"/>
      <c r="CG55" s="205"/>
      <c r="CH55" s="204"/>
      <c r="CI55" s="205"/>
      <c r="CJ55" s="204"/>
      <c r="CK55" s="205"/>
      <c r="CL55" s="204"/>
      <c r="CM55" s="205"/>
    </row>
    <row r="56" spans="1:91" x14ac:dyDescent="0.25">
      <c r="A56" s="57" t="s">
        <v>97</v>
      </c>
      <c r="B56" s="88" t="s">
        <v>71</v>
      </c>
      <c r="C56" s="88" t="s">
        <v>63</v>
      </c>
      <c r="D56" s="88" t="s">
        <v>71</v>
      </c>
      <c r="E56" s="88" t="s">
        <v>63</v>
      </c>
      <c r="F56" s="88" t="s">
        <v>71</v>
      </c>
      <c r="G56" s="88" t="s">
        <v>63</v>
      </c>
      <c r="H56" s="88" t="s">
        <v>71</v>
      </c>
      <c r="I56" s="88" t="s">
        <v>63</v>
      </c>
      <c r="J56" s="88" t="s">
        <v>71</v>
      </c>
      <c r="K56" s="88" t="s">
        <v>63</v>
      </c>
      <c r="L56" s="88" t="s">
        <v>71</v>
      </c>
      <c r="M56" s="88" t="s">
        <v>63</v>
      </c>
      <c r="N56" s="88" t="s">
        <v>71</v>
      </c>
      <c r="O56" s="88" t="s">
        <v>63</v>
      </c>
      <c r="P56" s="88" t="s">
        <v>71</v>
      </c>
      <c r="Q56" s="88" t="s">
        <v>63</v>
      </c>
      <c r="R56" s="88" t="s">
        <v>71</v>
      </c>
      <c r="S56" s="88" t="s">
        <v>63</v>
      </c>
      <c r="T56" s="88" t="s">
        <v>71</v>
      </c>
      <c r="U56" s="88" t="s">
        <v>63</v>
      </c>
      <c r="V56" s="88" t="s">
        <v>71</v>
      </c>
      <c r="W56" s="88" t="s">
        <v>63</v>
      </c>
      <c r="X56" s="88" t="s">
        <v>71</v>
      </c>
      <c r="Y56" s="88" t="s">
        <v>63</v>
      </c>
      <c r="Z56" s="88" t="s">
        <v>71</v>
      </c>
      <c r="AA56" s="88" t="s">
        <v>63</v>
      </c>
      <c r="AB56" s="88" t="s">
        <v>71</v>
      </c>
      <c r="AC56" s="88" t="s">
        <v>63</v>
      </c>
      <c r="AD56" s="88" t="s">
        <v>71</v>
      </c>
      <c r="AE56" s="88" t="s">
        <v>63</v>
      </c>
      <c r="AF56" s="88" t="s">
        <v>71</v>
      </c>
      <c r="AG56" s="88" t="s">
        <v>63</v>
      </c>
      <c r="AH56" s="88" t="s">
        <v>71</v>
      </c>
      <c r="AI56" s="88" t="s">
        <v>63</v>
      </c>
      <c r="AJ56" s="88" t="s">
        <v>71</v>
      </c>
      <c r="AK56" s="88" t="s">
        <v>63</v>
      </c>
      <c r="AL56" s="88" t="s">
        <v>71</v>
      </c>
      <c r="AM56" s="88" t="s">
        <v>63</v>
      </c>
      <c r="AN56" s="88" t="s">
        <v>71</v>
      </c>
      <c r="AO56" s="88" t="s">
        <v>63</v>
      </c>
      <c r="AP56" s="88" t="s">
        <v>71</v>
      </c>
      <c r="AQ56" s="88" t="s">
        <v>63</v>
      </c>
      <c r="AR56" s="88" t="s">
        <v>71</v>
      </c>
      <c r="AS56" s="88" t="s">
        <v>63</v>
      </c>
      <c r="AT56" s="88" t="s">
        <v>71</v>
      </c>
      <c r="AU56" s="88" t="s">
        <v>63</v>
      </c>
      <c r="AV56" s="88" t="s">
        <v>71</v>
      </c>
      <c r="AW56" s="88" t="s">
        <v>63</v>
      </c>
      <c r="AX56" s="88" t="s">
        <v>71</v>
      </c>
      <c r="AY56" s="88" t="s">
        <v>63</v>
      </c>
      <c r="AZ56" s="88" t="s">
        <v>71</v>
      </c>
      <c r="BA56" s="88" t="s">
        <v>63</v>
      </c>
      <c r="BB56" s="88" t="s">
        <v>71</v>
      </c>
      <c r="BC56" s="88" t="s">
        <v>63</v>
      </c>
      <c r="BD56" s="88" t="s">
        <v>71</v>
      </c>
      <c r="BE56" s="88" t="s">
        <v>63</v>
      </c>
      <c r="BF56" s="88" t="s">
        <v>71</v>
      </c>
      <c r="BG56" s="88" t="s">
        <v>63</v>
      </c>
      <c r="BH56" s="88" t="s">
        <v>71</v>
      </c>
      <c r="BI56" s="88" t="s">
        <v>63</v>
      </c>
      <c r="BJ56" s="88" t="s">
        <v>71</v>
      </c>
      <c r="BK56" s="88" t="s">
        <v>63</v>
      </c>
      <c r="BL56" s="88" t="s">
        <v>71</v>
      </c>
      <c r="BM56" s="88" t="s">
        <v>63</v>
      </c>
      <c r="BN56" s="88" t="s">
        <v>71</v>
      </c>
      <c r="BO56" s="88" t="s">
        <v>63</v>
      </c>
      <c r="BP56" s="88" t="s">
        <v>71</v>
      </c>
      <c r="BQ56" s="88" t="s">
        <v>63</v>
      </c>
      <c r="BR56" s="88" t="s">
        <v>71</v>
      </c>
      <c r="BS56" s="88" t="s">
        <v>63</v>
      </c>
      <c r="BT56" s="88" t="s">
        <v>71</v>
      </c>
      <c r="BU56" s="88" t="s">
        <v>63</v>
      </c>
      <c r="BV56" s="88" t="s">
        <v>71</v>
      </c>
      <c r="BW56" s="88" t="s">
        <v>63</v>
      </c>
      <c r="BX56" s="88" t="s">
        <v>71</v>
      </c>
      <c r="BY56" s="88" t="s">
        <v>63</v>
      </c>
      <c r="BZ56" s="88" t="s">
        <v>71</v>
      </c>
      <c r="CA56" s="88" t="s">
        <v>63</v>
      </c>
      <c r="CB56" s="88" t="s">
        <v>71</v>
      </c>
      <c r="CC56" s="88" t="s">
        <v>63</v>
      </c>
      <c r="CD56" s="88" t="s">
        <v>71</v>
      </c>
      <c r="CE56" s="88" t="s">
        <v>63</v>
      </c>
      <c r="CF56" s="88" t="s">
        <v>71</v>
      </c>
      <c r="CG56" s="88" t="s">
        <v>63</v>
      </c>
      <c r="CH56" s="147" t="s">
        <v>71</v>
      </c>
      <c r="CI56" s="147" t="s">
        <v>63</v>
      </c>
      <c r="CJ56" s="147" t="s">
        <v>71</v>
      </c>
      <c r="CK56" s="147" t="s">
        <v>63</v>
      </c>
      <c r="CL56" s="147" t="s">
        <v>71</v>
      </c>
      <c r="CM56" s="147" t="s">
        <v>63</v>
      </c>
    </row>
    <row r="57" spans="1:91" x14ac:dyDescent="0.25">
      <c r="A57" s="46" t="s">
        <v>114</v>
      </c>
      <c r="B57" s="27"/>
      <c r="C57" s="7">
        <f>ROUND(B$54*B57,2)</f>
        <v>0</v>
      </c>
      <c r="D57" s="29">
        <f t="shared" ref="D57" si="503">$B$57</f>
        <v>0</v>
      </c>
      <c r="E57" s="7">
        <f>ROUND(D$54*D57,2)</f>
        <v>0</v>
      </c>
      <c r="F57" s="29">
        <f t="shared" ref="F57" si="504">$B$57</f>
        <v>0</v>
      </c>
      <c r="G57" s="7">
        <f>ROUND(F$54*F57,2)</f>
        <v>0</v>
      </c>
      <c r="H57" s="29">
        <f t="shared" ref="H57" si="505">$B$57</f>
        <v>0</v>
      </c>
      <c r="I57" s="7">
        <f>ROUND(H$54*H57,2)</f>
        <v>0</v>
      </c>
      <c r="J57" s="29">
        <f>$B$57</f>
        <v>0</v>
      </c>
      <c r="K57" s="7">
        <f>ROUND(J$54*J57,2)</f>
        <v>0</v>
      </c>
      <c r="L57" s="29">
        <f t="shared" ref="L57" si="506">$B$57</f>
        <v>0</v>
      </c>
      <c r="M57" s="7">
        <f>ROUND(L$54*L57,2)</f>
        <v>0</v>
      </c>
      <c r="N57" s="29">
        <f>$B$57</f>
        <v>0</v>
      </c>
      <c r="O57" s="7">
        <f>ROUND(N$54*N57,2)</f>
        <v>0</v>
      </c>
      <c r="P57" s="29">
        <f t="shared" ref="P57" si="507">$B$57</f>
        <v>0</v>
      </c>
      <c r="Q57" s="7">
        <f t="shared" ref="Q57" si="508">ROUND(P$54*P57,2)</f>
        <v>0</v>
      </c>
      <c r="R57" s="29">
        <f t="shared" ref="R57" si="509">$B$57</f>
        <v>0</v>
      </c>
      <c r="S57" s="7">
        <f>ROUND(R$54*R57,2)</f>
        <v>0</v>
      </c>
      <c r="T57" s="29">
        <f t="shared" ref="T57" si="510">$B$57</f>
        <v>0</v>
      </c>
      <c r="U57" s="7">
        <f>ROUND(T$54*T57,2)</f>
        <v>0</v>
      </c>
      <c r="V57" s="29">
        <f t="shared" ref="V57" si="511">$B$57</f>
        <v>0</v>
      </c>
      <c r="W57" s="7">
        <f>ROUND(V$54*V57,2)</f>
        <v>0</v>
      </c>
      <c r="X57" s="29">
        <f t="shared" ref="X57:Z57" si="512">$B$57</f>
        <v>0</v>
      </c>
      <c r="Y57" s="7">
        <f>ROUND(X$54*X57,2)</f>
        <v>0</v>
      </c>
      <c r="Z57" s="29">
        <f t="shared" si="512"/>
        <v>0</v>
      </c>
      <c r="AA57" s="7">
        <f>ROUND(Z$54*Z57,2)</f>
        <v>0</v>
      </c>
      <c r="AB57" s="29">
        <f t="shared" ref="AB57" si="513">$B$57</f>
        <v>0</v>
      </c>
      <c r="AC57" s="7">
        <f>ROUND(AB$54*AB57,2)</f>
        <v>0</v>
      </c>
      <c r="AD57" s="29">
        <f t="shared" ref="AD57" si="514">$B$57</f>
        <v>0</v>
      </c>
      <c r="AE57" s="7">
        <f>ROUND(AD$54*AD57,2)</f>
        <v>0</v>
      </c>
      <c r="AF57" s="29">
        <f t="shared" ref="AF57" si="515">$B$57</f>
        <v>0</v>
      </c>
      <c r="AG57" s="7">
        <f>ROUND(AF$54*AF57,2)</f>
        <v>0</v>
      </c>
      <c r="AH57" s="29">
        <f t="shared" ref="AH57" si="516">$B$57</f>
        <v>0</v>
      </c>
      <c r="AI57" s="7">
        <f>ROUND(AH$54*AH57,2)</f>
        <v>0</v>
      </c>
      <c r="AJ57" s="29">
        <f t="shared" ref="AJ57" si="517">$B$57</f>
        <v>0</v>
      </c>
      <c r="AK57" s="7">
        <f t="shared" ref="AK57" si="518">ROUND(AJ$54*AJ57,2)</f>
        <v>0</v>
      </c>
      <c r="AL57" s="29">
        <f t="shared" ref="AL57" si="519">$B$57</f>
        <v>0</v>
      </c>
      <c r="AM57" s="7">
        <f>ROUND(AL$54*AL57,2)</f>
        <v>0</v>
      </c>
      <c r="AN57" s="29">
        <f t="shared" ref="AN57" si="520">$B$57</f>
        <v>0</v>
      </c>
      <c r="AO57" s="7">
        <f>ROUND(AN$54*AN57,2)</f>
        <v>0</v>
      </c>
      <c r="AP57" s="29">
        <f t="shared" ref="AP57" si="521">$B$57</f>
        <v>0</v>
      </c>
      <c r="AQ57" s="7">
        <f>ROUND(AP$54*AP57,2)</f>
        <v>0</v>
      </c>
      <c r="AR57" s="29">
        <f t="shared" ref="AR57" si="522">$B$57</f>
        <v>0</v>
      </c>
      <c r="AS57" s="7">
        <f>ROUND(AR$54*AR57,2)</f>
        <v>0</v>
      </c>
      <c r="AT57" s="29">
        <f t="shared" ref="AT57" si="523">$B$57</f>
        <v>0</v>
      </c>
      <c r="AU57" s="7">
        <f>ROUND(AT$54*AT57,2)</f>
        <v>0</v>
      </c>
      <c r="AV57" s="29">
        <f t="shared" ref="AV57" si="524">$B$57</f>
        <v>0</v>
      </c>
      <c r="AW57" s="7">
        <f>ROUND(AV$54*AV57,2)</f>
        <v>0</v>
      </c>
      <c r="AX57" s="29">
        <f t="shared" ref="AX57" si="525">$B$57</f>
        <v>0</v>
      </c>
      <c r="AY57" s="7">
        <f>ROUND(AX$54*AX57,2)</f>
        <v>0</v>
      </c>
      <c r="AZ57" s="29">
        <f t="shared" ref="AZ57" si="526">$B$57</f>
        <v>0</v>
      </c>
      <c r="BA57" s="7">
        <f>ROUND(AZ$54*AZ57,2)</f>
        <v>0</v>
      </c>
      <c r="BB57" s="29">
        <f t="shared" ref="BB57" si="527">$B$57</f>
        <v>0</v>
      </c>
      <c r="BC57" s="7">
        <f>ROUND(BB$54*BB57,2)</f>
        <v>0</v>
      </c>
      <c r="BD57" s="29">
        <f t="shared" ref="BD57" si="528">$B$57</f>
        <v>0</v>
      </c>
      <c r="BE57" s="7">
        <f>ROUND(BD$54*BD57,2)</f>
        <v>0</v>
      </c>
      <c r="BF57" s="29">
        <f t="shared" ref="BF57" si="529">$B$57</f>
        <v>0</v>
      </c>
      <c r="BG57" s="7">
        <f>ROUND(BF$54*BF57,2)</f>
        <v>0</v>
      </c>
      <c r="BH57" s="29">
        <f t="shared" ref="BH57" si="530">$B$57</f>
        <v>0</v>
      </c>
      <c r="BI57" s="7">
        <f>ROUND(BH$54*BH57,2)</f>
        <v>0</v>
      </c>
      <c r="BJ57" s="29">
        <f t="shared" ref="BJ57" si="531">$B$57</f>
        <v>0</v>
      </c>
      <c r="BK57" s="7">
        <f>ROUND(BJ$54*BJ57,2)</f>
        <v>0</v>
      </c>
      <c r="BL57" s="29">
        <f t="shared" ref="BL57" si="532">$B$57</f>
        <v>0</v>
      </c>
      <c r="BM57" s="7">
        <f>ROUND(BL$54*BL57,2)</f>
        <v>0</v>
      </c>
      <c r="BN57" s="29">
        <f t="shared" ref="BN57" si="533">$B$57</f>
        <v>0</v>
      </c>
      <c r="BO57" s="7">
        <f t="shared" ref="BO57" si="534">ROUND(BN$54*BN57,2)</f>
        <v>0</v>
      </c>
      <c r="BP57" s="29">
        <f t="shared" ref="BP57" si="535">$B$57</f>
        <v>0</v>
      </c>
      <c r="BQ57" s="7">
        <f>ROUND(BP$54*BP57,2)</f>
        <v>0</v>
      </c>
      <c r="BR57" s="29">
        <f t="shared" ref="BR57" si="536">$B$57</f>
        <v>0</v>
      </c>
      <c r="BS57" s="7">
        <f t="shared" ref="BS57" si="537">ROUND(BR$54*BR57,2)</f>
        <v>0</v>
      </c>
      <c r="BT57" s="29">
        <f t="shared" ref="BT57" si="538">$B$57</f>
        <v>0</v>
      </c>
      <c r="BU57" s="7">
        <f t="shared" ref="BU57" si="539">ROUND(BT$54*BT57,2)</f>
        <v>0</v>
      </c>
      <c r="BV57" s="29">
        <f t="shared" ref="BV57" si="540">$B$57</f>
        <v>0</v>
      </c>
      <c r="BW57" s="7">
        <f>ROUND(BV$54*BV57,2)</f>
        <v>0</v>
      </c>
      <c r="BX57" s="29">
        <f t="shared" ref="BX57" si="541">$B$57</f>
        <v>0</v>
      </c>
      <c r="BY57" s="7">
        <f>ROUND(BX$54*BX57,2)</f>
        <v>0</v>
      </c>
      <c r="BZ57" s="29">
        <f t="shared" ref="BZ57" si="542">$B$57</f>
        <v>0</v>
      </c>
      <c r="CA57" s="7">
        <f t="shared" ref="CA57" si="543">ROUND(BZ$54*BZ57,2)</f>
        <v>0</v>
      </c>
      <c r="CB57" s="29">
        <f t="shared" ref="CB57" si="544">$B$57</f>
        <v>0</v>
      </c>
      <c r="CC57" s="7">
        <f>ROUND(CB$54*CB57,2)</f>
        <v>0</v>
      </c>
      <c r="CD57" s="29">
        <f t="shared" ref="CD57" si="545">$B$57</f>
        <v>0</v>
      </c>
      <c r="CE57" s="7">
        <f t="shared" ref="CE57" si="546">ROUND(CD$54*CD57,2)</f>
        <v>0</v>
      </c>
      <c r="CF57" s="29">
        <f t="shared" ref="CF57:CL57" si="547">$B$57</f>
        <v>0</v>
      </c>
      <c r="CG57" s="7">
        <f>ROUND(CF$54*CF57,2)</f>
        <v>0</v>
      </c>
      <c r="CH57" s="29">
        <f t="shared" si="547"/>
        <v>0</v>
      </c>
      <c r="CI57" s="7">
        <f>ROUND(CH$54*CH57,2)</f>
        <v>0</v>
      </c>
      <c r="CJ57" s="29">
        <f t="shared" si="547"/>
        <v>0</v>
      </c>
      <c r="CK57" s="7">
        <f>ROUND(CJ$54*CJ57,2)</f>
        <v>0</v>
      </c>
      <c r="CL57" s="29">
        <f t="shared" si="547"/>
        <v>0</v>
      </c>
      <c r="CM57" s="7">
        <f>ROUND(CL$54*CL57,2)</f>
        <v>0</v>
      </c>
    </row>
    <row r="58" spans="1:91" x14ac:dyDescent="0.25">
      <c r="A58" s="46" t="s">
        <v>115</v>
      </c>
      <c r="B58" s="27"/>
      <c r="C58" s="7">
        <f>ROUND(B$54*B58,2)</f>
        <v>0</v>
      </c>
      <c r="D58" s="29">
        <f t="shared" ref="D58:CL58" si="548">$B$58</f>
        <v>0</v>
      </c>
      <c r="E58" s="7">
        <f>ROUND(D$54*D58,2)</f>
        <v>0</v>
      </c>
      <c r="F58" s="29">
        <f t="shared" si="548"/>
        <v>0</v>
      </c>
      <c r="G58" s="7">
        <f>ROUND(F$54*F58,2)</f>
        <v>0</v>
      </c>
      <c r="H58" s="29">
        <f t="shared" si="548"/>
        <v>0</v>
      </c>
      <c r="I58" s="7">
        <f>ROUND(H$54*H58,2)</f>
        <v>0</v>
      </c>
      <c r="J58" s="29">
        <f t="shared" si="548"/>
        <v>0</v>
      </c>
      <c r="K58" s="7">
        <f>ROUND(J$54*J58,2)</f>
        <v>0</v>
      </c>
      <c r="L58" s="29">
        <f t="shared" si="548"/>
        <v>0</v>
      </c>
      <c r="M58" s="7">
        <f>ROUND(L$54*L58,2)</f>
        <v>0</v>
      </c>
      <c r="N58" s="29">
        <f t="shared" si="548"/>
        <v>0</v>
      </c>
      <c r="O58" s="7">
        <f>ROUND(N$54*N58,2)</f>
        <v>0</v>
      </c>
      <c r="P58" s="29">
        <f t="shared" si="548"/>
        <v>0</v>
      </c>
      <c r="Q58" s="7">
        <f t="shared" ref="Q58" si="549">ROUND(P$54*P58,2)</f>
        <v>0</v>
      </c>
      <c r="R58" s="29">
        <f t="shared" si="548"/>
        <v>0</v>
      </c>
      <c r="S58" s="7">
        <f>ROUND(R$54*R58,2)</f>
        <v>0</v>
      </c>
      <c r="T58" s="29">
        <f t="shared" si="548"/>
        <v>0</v>
      </c>
      <c r="U58" s="7">
        <f>ROUND(T$54*T58,2)</f>
        <v>0</v>
      </c>
      <c r="V58" s="29">
        <f t="shared" si="548"/>
        <v>0</v>
      </c>
      <c r="W58" s="7">
        <f>ROUND(V$54*V58,2)</f>
        <v>0</v>
      </c>
      <c r="X58" s="29">
        <f t="shared" si="548"/>
        <v>0</v>
      </c>
      <c r="Y58" s="7">
        <f>ROUND(X$54*X58,2)</f>
        <v>0</v>
      </c>
      <c r="Z58" s="29">
        <f t="shared" si="548"/>
        <v>0</v>
      </c>
      <c r="AA58" s="7">
        <f>ROUND(Z$54*Z58,2)</f>
        <v>0</v>
      </c>
      <c r="AB58" s="29">
        <f t="shared" si="548"/>
        <v>0</v>
      </c>
      <c r="AC58" s="7">
        <f>ROUND(AB$54*AB58,2)</f>
        <v>0</v>
      </c>
      <c r="AD58" s="29">
        <f t="shared" si="548"/>
        <v>0</v>
      </c>
      <c r="AE58" s="7">
        <f>ROUND(AD$54*AD58,2)</f>
        <v>0</v>
      </c>
      <c r="AF58" s="29">
        <f t="shared" ref="AF58:CB58" si="550">$B$58</f>
        <v>0</v>
      </c>
      <c r="AG58" s="7">
        <f>ROUND(AF$54*AF58,2)</f>
        <v>0</v>
      </c>
      <c r="AH58" s="29">
        <f t="shared" si="548"/>
        <v>0</v>
      </c>
      <c r="AI58" s="7">
        <f>ROUND(AH$54*AH58,2)</f>
        <v>0</v>
      </c>
      <c r="AJ58" s="29">
        <f t="shared" si="548"/>
        <v>0</v>
      </c>
      <c r="AK58" s="7">
        <f t="shared" ref="AK58" si="551">ROUND(AJ$54*AJ58,2)</f>
        <v>0</v>
      </c>
      <c r="AL58" s="29">
        <f t="shared" si="548"/>
        <v>0</v>
      </c>
      <c r="AM58" s="7">
        <f>ROUND(AL$54*AL58,2)</f>
        <v>0</v>
      </c>
      <c r="AN58" s="29">
        <f t="shared" si="548"/>
        <v>0</v>
      </c>
      <c r="AO58" s="7">
        <f>ROUND(AN$54*AN58,2)</f>
        <v>0</v>
      </c>
      <c r="AP58" s="29">
        <f t="shared" si="550"/>
        <v>0</v>
      </c>
      <c r="AQ58" s="7">
        <f>ROUND(AP$54*AP58,2)</f>
        <v>0</v>
      </c>
      <c r="AR58" s="29">
        <f t="shared" si="550"/>
        <v>0</v>
      </c>
      <c r="AS58" s="7">
        <f>ROUND(AR$54*AR58,2)</f>
        <v>0</v>
      </c>
      <c r="AT58" s="29">
        <f t="shared" si="548"/>
        <v>0</v>
      </c>
      <c r="AU58" s="7">
        <f>ROUND(AT$54*AT58,2)</f>
        <v>0</v>
      </c>
      <c r="AV58" s="29">
        <f t="shared" si="548"/>
        <v>0</v>
      </c>
      <c r="AW58" s="7">
        <f>ROUND(AV$54*AV58,2)</f>
        <v>0</v>
      </c>
      <c r="AX58" s="29">
        <f t="shared" si="550"/>
        <v>0</v>
      </c>
      <c r="AY58" s="7">
        <f>ROUND(AX$54*AX58,2)</f>
        <v>0</v>
      </c>
      <c r="AZ58" s="29">
        <f t="shared" si="548"/>
        <v>0</v>
      </c>
      <c r="BA58" s="7">
        <f>ROUND(AZ$54*AZ58,2)</f>
        <v>0</v>
      </c>
      <c r="BB58" s="29">
        <f t="shared" si="550"/>
        <v>0</v>
      </c>
      <c r="BC58" s="7">
        <f>ROUND(BB$54*BB58,2)</f>
        <v>0</v>
      </c>
      <c r="BD58" s="29">
        <f t="shared" si="548"/>
        <v>0</v>
      </c>
      <c r="BE58" s="7">
        <f>ROUND(BD$54*BD58,2)</f>
        <v>0</v>
      </c>
      <c r="BF58" s="29">
        <f t="shared" si="548"/>
        <v>0</v>
      </c>
      <c r="BG58" s="7">
        <f>ROUND(BF$54*BF58,2)</f>
        <v>0</v>
      </c>
      <c r="BH58" s="29">
        <f t="shared" si="548"/>
        <v>0</v>
      </c>
      <c r="BI58" s="7">
        <f>ROUND(BH$54*BH58,2)</f>
        <v>0</v>
      </c>
      <c r="BJ58" s="29">
        <f t="shared" si="550"/>
        <v>0</v>
      </c>
      <c r="BK58" s="7">
        <f>ROUND(BJ$54*BJ58,2)</f>
        <v>0</v>
      </c>
      <c r="BL58" s="29">
        <f t="shared" si="550"/>
        <v>0</v>
      </c>
      <c r="BM58" s="7">
        <f>ROUND(BL$54*BL58,2)</f>
        <v>0</v>
      </c>
      <c r="BN58" s="29">
        <f t="shared" si="548"/>
        <v>0</v>
      </c>
      <c r="BO58" s="7">
        <f t="shared" ref="BO58" si="552">ROUND(BN$54*BN58,2)</f>
        <v>0</v>
      </c>
      <c r="BP58" s="29">
        <f t="shared" si="550"/>
        <v>0</v>
      </c>
      <c r="BQ58" s="7">
        <f>ROUND(BP$54*BP58,2)</f>
        <v>0</v>
      </c>
      <c r="BR58" s="29">
        <f t="shared" si="548"/>
        <v>0</v>
      </c>
      <c r="BS58" s="7">
        <f t="shared" ref="BS58" si="553">ROUND(BR$54*BR58,2)</f>
        <v>0</v>
      </c>
      <c r="BT58" s="29">
        <f t="shared" si="548"/>
        <v>0</v>
      </c>
      <c r="BU58" s="7">
        <f t="shared" ref="BU58" si="554">ROUND(BT$54*BT58,2)</f>
        <v>0</v>
      </c>
      <c r="BV58" s="29">
        <f t="shared" si="548"/>
        <v>0</v>
      </c>
      <c r="BW58" s="7">
        <f>ROUND(BV$54*BV58,2)</f>
        <v>0</v>
      </c>
      <c r="BX58" s="29">
        <f t="shared" si="548"/>
        <v>0</v>
      </c>
      <c r="BY58" s="7">
        <f>ROUND(BX$54*BX58,2)</f>
        <v>0</v>
      </c>
      <c r="BZ58" s="29">
        <f t="shared" si="548"/>
        <v>0</v>
      </c>
      <c r="CA58" s="7">
        <f t="shared" ref="CA58" si="555">ROUND(BZ$54*BZ58,2)</f>
        <v>0</v>
      </c>
      <c r="CB58" s="29">
        <f t="shared" si="550"/>
        <v>0</v>
      </c>
      <c r="CC58" s="7">
        <f>ROUND(CB$54*CB58,2)</f>
        <v>0</v>
      </c>
      <c r="CD58" s="29">
        <f t="shared" si="548"/>
        <v>0</v>
      </c>
      <c r="CE58" s="7">
        <f t="shared" ref="CE58" si="556">ROUND(CD$54*CD58,2)</f>
        <v>0</v>
      </c>
      <c r="CF58" s="29">
        <f t="shared" si="548"/>
        <v>0</v>
      </c>
      <c r="CG58" s="7">
        <f>ROUND(CF$54*CF58,2)</f>
        <v>0</v>
      </c>
      <c r="CH58" s="29">
        <f t="shared" si="548"/>
        <v>0</v>
      </c>
      <c r="CI58" s="7">
        <f>ROUND(CH$54*CH58,2)</f>
        <v>0</v>
      </c>
      <c r="CJ58" s="29">
        <f t="shared" si="548"/>
        <v>0</v>
      </c>
      <c r="CK58" s="7">
        <f>ROUND(CJ$54*CJ58,2)</f>
        <v>0</v>
      </c>
      <c r="CL58" s="29">
        <f t="shared" si="548"/>
        <v>0</v>
      </c>
      <c r="CM58" s="7">
        <f>ROUND(CL$54*CL58,2)</f>
        <v>0</v>
      </c>
    </row>
    <row r="59" spans="1:91" x14ac:dyDescent="0.25">
      <c r="A59" s="42" t="s">
        <v>116</v>
      </c>
      <c r="B59" s="58"/>
      <c r="C59" s="58"/>
      <c r="D59" s="58"/>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c r="BO59" s="58"/>
      <c r="BP59" s="58"/>
      <c r="BQ59" s="58"/>
      <c r="BR59" s="58"/>
      <c r="BS59" s="58"/>
      <c r="BT59" s="58"/>
      <c r="BU59" s="58"/>
      <c r="BV59" s="58"/>
      <c r="BW59" s="58"/>
      <c r="BX59" s="58"/>
      <c r="BY59" s="58"/>
      <c r="BZ59" s="58"/>
      <c r="CA59" s="58"/>
      <c r="CB59" s="58"/>
      <c r="CC59" s="58"/>
      <c r="CD59" s="58"/>
      <c r="CE59" s="58"/>
      <c r="CF59" s="58"/>
      <c r="CG59" s="58"/>
      <c r="CH59" s="58"/>
      <c r="CI59" s="58"/>
      <c r="CJ59" s="58"/>
      <c r="CK59" s="58"/>
      <c r="CL59" s="58"/>
      <c r="CM59" s="58"/>
    </row>
    <row r="60" spans="1:91" x14ac:dyDescent="0.25">
      <c r="A60" s="46" t="s">
        <v>117</v>
      </c>
      <c r="B60" s="258">
        <v>0.02</v>
      </c>
      <c r="C60" s="7">
        <f>ROUND((B54+C57+C58)*B60/(1-B63),2)</f>
        <v>29.37</v>
      </c>
      <c r="D60" s="71">
        <v>0.03</v>
      </c>
      <c r="E60" s="7">
        <f t="shared" ref="E60" si="557">ROUND((D54+E57+E58)*D60/(1-D63),2)</f>
        <v>30.37</v>
      </c>
      <c r="F60" s="71">
        <v>0.03</v>
      </c>
      <c r="G60" s="7">
        <f t="shared" ref="G60" si="558">ROUND((F54+G57+G58)*F60/(1-F63),2)</f>
        <v>35.700000000000003</v>
      </c>
      <c r="H60" s="71">
        <v>0.03</v>
      </c>
      <c r="I60" s="7">
        <f t="shared" ref="I60" si="559">ROUND((H54+I57+I58)*H60/(1-H63),2)</f>
        <v>30.03</v>
      </c>
      <c r="J60" s="71">
        <v>0.02</v>
      </c>
      <c r="K60" s="7">
        <f>ROUND((J54+K57+K58)*J60/(1-J63),2)</f>
        <v>17.739999999999998</v>
      </c>
      <c r="L60" s="71">
        <v>0.02</v>
      </c>
      <c r="M60" s="7">
        <f t="shared" ref="M60" si="560">ROUND((L54+M57+M58)*L60/(1-L63),2)</f>
        <v>18.43</v>
      </c>
      <c r="N60" s="71">
        <v>0.02</v>
      </c>
      <c r="O60" s="7">
        <f>ROUND((N54+O57+O58)*N60/(1-N63),2)</f>
        <v>23.56</v>
      </c>
      <c r="P60" s="71">
        <v>0.02</v>
      </c>
      <c r="Q60" s="7">
        <f t="shared" ref="Q60" si="561">ROUND((P54+Q57+Q58)*P60/(1-P63),2)</f>
        <v>17.739999999999998</v>
      </c>
      <c r="R60" s="258">
        <v>0.03</v>
      </c>
      <c r="S60" s="7">
        <f t="shared" ref="S60" si="562">ROUND((R54+S57+S58)*R60/(1-R63),2)</f>
        <v>30.51</v>
      </c>
      <c r="T60" s="71">
        <v>0.05</v>
      </c>
      <c r="U60" s="7">
        <f t="shared" ref="U60" si="563">ROUND((T54+U57+U58)*T60/(1-T63),2)</f>
        <v>45.76</v>
      </c>
      <c r="V60" s="71">
        <v>0.03</v>
      </c>
      <c r="W60" s="7">
        <f t="shared" ref="W60" si="564">ROUND((V54+W57+W58)*V60/(1-V63),2)</f>
        <v>29.96</v>
      </c>
      <c r="X60" s="71">
        <v>4.8000000000000001E-2</v>
      </c>
      <c r="Y60" s="7">
        <f t="shared" ref="Y60" si="565">ROUND((X54+Y57+Y58)*X60/(1-X63),2)</f>
        <v>43.84</v>
      </c>
      <c r="Z60" s="71">
        <v>0.03</v>
      </c>
      <c r="AA60" s="7">
        <f t="shared" ref="AA60" si="566">ROUND((Z54+AA57+AA58)*Z60/(1-Z63),2)</f>
        <v>29.28</v>
      </c>
      <c r="AB60" s="71">
        <v>0.03</v>
      </c>
      <c r="AC60" s="7">
        <f t="shared" ref="AC60" si="567">ROUND((AB54+AC57+AC58)*AB60/(1-AB63),2)</f>
        <v>27.72</v>
      </c>
      <c r="AD60" s="71">
        <v>0.03</v>
      </c>
      <c r="AE60" s="7">
        <f t="shared" ref="AE60" si="568">ROUND((AD54+AE57+AE58)*AD60/(1-AD63),2)</f>
        <v>26.89</v>
      </c>
      <c r="AF60" s="71">
        <v>2.5000000000000001E-2</v>
      </c>
      <c r="AG60" s="7">
        <f t="shared" ref="AG60" si="569">ROUND((AF54+AG57+AG58)*AF60/(1-AF63),2)</f>
        <v>25.12</v>
      </c>
      <c r="AH60" s="71">
        <v>0.03</v>
      </c>
      <c r="AI60" s="7">
        <f t="shared" ref="AI60" si="570">ROUND((AH54+AI57+AI58)*AH60/(1-AH63),2)</f>
        <v>26.89</v>
      </c>
      <c r="AJ60" s="258">
        <v>0.05</v>
      </c>
      <c r="AK60" s="7">
        <f t="shared" ref="AK60" si="571">ROUND((AJ54+AK57+AK58)*AJ60/(1-AJ63),2)</f>
        <v>45.76</v>
      </c>
      <c r="AL60" s="258">
        <v>0.03</v>
      </c>
      <c r="AM60" s="7">
        <f t="shared" ref="AM60" si="572">ROUND((AL54+AM57+AM58)*AL60/(1-AL63),2)</f>
        <v>30.3</v>
      </c>
      <c r="AN60" s="71">
        <v>0.05</v>
      </c>
      <c r="AO60" s="7">
        <f t="shared" ref="AO60" si="573">ROUND((AN54+AO57+AO58)*AN60/(1-AN63),2)</f>
        <v>60.75</v>
      </c>
      <c r="AP60" s="71">
        <v>0.04</v>
      </c>
      <c r="AQ60" s="7">
        <f t="shared" ref="AQ60" si="574">ROUND((AP54+AQ57+AQ58)*AP60/(1-AP63),2)</f>
        <v>36.229999999999997</v>
      </c>
      <c r="AR60" s="71">
        <v>0.02</v>
      </c>
      <c r="AS60" s="7">
        <f t="shared" ref="AS60" si="575">ROUND((AR54+AS57+AS58)*AR60/(1-AR63),2)</f>
        <v>20.67</v>
      </c>
      <c r="AT60" s="258">
        <v>0.05</v>
      </c>
      <c r="AU60" s="7">
        <f t="shared" ref="AU60" si="576">ROUND((AT54+AU57+AU58)*AT60/(1-AT63),2)</f>
        <v>45.76</v>
      </c>
      <c r="AV60" s="71">
        <v>0.05</v>
      </c>
      <c r="AW60" s="7">
        <f t="shared" ref="AW60" si="577">ROUND((AV54+AW57+AW58)*AV60/(1-AV63),2)</f>
        <v>45.76</v>
      </c>
      <c r="AX60" s="71">
        <v>0.03</v>
      </c>
      <c r="AY60" s="7">
        <f t="shared" ref="AY60" si="578">ROUND((AX54+AY57+AY58)*AX60/(1-AX63),2)</f>
        <v>29.62</v>
      </c>
      <c r="AZ60" s="71">
        <v>0.03</v>
      </c>
      <c r="BA60" s="7">
        <f t="shared" ref="BA60" si="579">ROUND((AZ54+BA57+BA58)*AZ60/(1-AZ63),2)</f>
        <v>26.89</v>
      </c>
      <c r="BB60" s="71">
        <v>0.03</v>
      </c>
      <c r="BC60" s="7">
        <f t="shared" ref="BC60" si="580">ROUND((BB54+BC57+BC58)*BB60/(1-BB63),2)</f>
        <v>35.700000000000003</v>
      </c>
      <c r="BD60" s="258">
        <v>0.05</v>
      </c>
      <c r="BE60" s="7">
        <f t="shared" ref="BE60" si="581">ROUND((BD54+BE57+BE58)*BD60/(1-BD63),2)</f>
        <v>76.06</v>
      </c>
      <c r="BF60" s="71">
        <v>0.03</v>
      </c>
      <c r="BG60" s="7">
        <f t="shared" ref="BG60" si="582">ROUND((BF54+BG57+BG58)*BF60/(1-BF63),2)</f>
        <v>26.89</v>
      </c>
      <c r="BH60" s="71">
        <v>0.03</v>
      </c>
      <c r="BI60" s="7">
        <f t="shared" ref="BI60" si="583">ROUND((BH54+BI57+BI58)*BH60/(1-BH63),2)</f>
        <v>26.89</v>
      </c>
      <c r="BJ60" s="258">
        <v>0.04</v>
      </c>
      <c r="BK60" s="7">
        <f t="shared" ref="BK60" si="584">ROUND((BJ54+BK57+BK58)*BJ60/(1-BJ63),2)</f>
        <v>40.74</v>
      </c>
      <c r="BL60" s="71">
        <v>2.5000000000000001E-2</v>
      </c>
      <c r="BM60" s="7">
        <f t="shared" ref="BM60" si="585">ROUND((BL54+BM57+BM58)*BL60/(1-BL63),2)</f>
        <v>25.01</v>
      </c>
      <c r="BN60" s="71">
        <v>0.05</v>
      </c>
      <c r="BO60" s="7">
        <f t="shared" ref="BO60" si="586">ROUND((BN54+BO57+BO58)*BN60/(1-BN63),2)</f>
        <v>45.76</v>
      </c>
      <c r="BP60" s="258">
        <v>3.5000000000000003E-2</v>
      </c>
      <c r="BQ60" s="7">
        <f t="shared" ref="BQ60" si="587">ROUND((BP54+BQ57+BQ58)*BP60/(1-BP63),2)</f>
        <v>31.54</v>
      </c>
      <c r="BR60" s="71">
        <v>0.05</v>
      </c>
      <c r="BS60" s="7">
        <f t="shared" ref="BS60" si="588">ROUND((BR54+BS57+BS58)*BR60/(1-BR63),2)</f>
        <v>45.76</v>
      </c>
      <c r="BT60" s="258">
        <v>0.05</v>
      </c>
      <c r="BU60" s="7">
        <f t="shared" ref="BU60" si="589">ROUND((BT54+BU57+BU58)*BT60/(1-BT63),2)</f>
        <v>45.76</v>
      </c>
      <c r="BV60" s="71">
        <v>0.03</v>
      </c>
      <c r="BW60" s="7">
        <f t="shared" ref="BW60" si="590">ROUND((BV54+BW57+BW58)*BV60/(1-BV63),2)</f>
        <v>26.89</v>
      </c>
      <c r="BX60" s="258">
        <v>0.03</v>
      </c>
      <c r="BY60" s="7">
        <f t="shared" ref="BY60" si="591">ROUND((BX54+BY57+BY58)*BX60/(1-BX63),2)</f>
        <v>35.700000000000003</v>
      </c>
      <c r="BZ60" s="258">
        <v>0.05</v>
      </c>
      <c r="CA60" s="7">
        <f t="shared" ref="CA60" si="592">ROUND((BZ54+CA57+CA58)*BZ60/(1-BZ63),2)</f>
        <v>45.76</v>
      </c>
      <c r="CB60" s="71">
        <v>0.04</v>
      </c>
      <c r="CC60" s="7">
        <f t="shared" ref="CC60" si="593">ROUND((CB54+CC57+CC58)*CB60/(1-CB63),2)</f>
        <v>51.97</v>
      </c>
      <c r="CD60" s="258">
        <v>0.03</v>
      </c>
      <c r="CE60" s="7">
        <f t="shared" ref="CE60" si="594">ROUND((CD54+CE57+CE58)*CD60/(1-CD63),2)</f>
        <v>26.89</v>
      </c>
      <c r="CF60" s="258">
        <v>0.02</v>
      </c>
      <c r="CG60" s="7">
        <f t="shared" ref="CG60" si="595">ROUND((CF54+CG57+CG58)*CF60/(1-CF63),2)</f>
        <v>17.739999999999998</v>
      </c>
      <c r="CH60" s="71">
        <v>3.5000000000000003E-2</v>
      </c>
      <c r="CI60" s="7">
        <f t="shared" ref="CI60" si="596">ROUND((CH54+CI57+CI58)*CH60/(1-CH63),2)</f>
        <v>31.54</v>
      </c>
      <c r="CJ60" s="71">
        <v>0.03</v>
      </c>
      <c r="CK60" s="7">
        <f t="shared" ref="CK60" si="597">ROUND((CJ54+CK57+CK58)*CJ60/(1-CJ63),2)</f>
        <v>26.89</v>
      </c>
      <c r="CL60" s="71">
        <v>0.03</v>
      </c>
      <c r="CM60" s="7">
        <f t="shared" ref="CM60" si="598">ROUND((CL54+CM57+CM58)*CL60/(1-CL63),2)</f>
        <v>26.89</v>
      </c>
    </row>
    <row r="61" spans="1:91" x14ac:dyDescent="0.25">
      <c r="A61" s="46" t="s">
        <v>118</v>
      </c>
      <c r="B61" s="26"/>
      <c r="C61" s="7">
        <f>ROUND((B54+C57+C58)*B61/(1-B63),2)</f>
        <v>0</v>
      </c>
      <c r="D61" s="28">
        <f t="shared" ref="D61:CL61" si="599">$B$61</f>
        <v>0</v>
      </c>
      <c r="E61" s="7">
        <f t="shared" ref="E61" si="600">ROUND((D54+E57+E58)*D61/(1-D63),2)</f>
        <v>0</v>
      </c>
      <c r="F61" s="28">
        <f t="shared" si="599"/>
        <v>0</v>
      </c>
      <c r="G61" s="7">
        <f t="shared" ref="G61" si="601">ROUND((F54+G57+G58)*F61/(1-F63),2)</f>
        <v>0</v>
      </c>
      <c r="H61" s="28">
        <f t="shared" si="599"/>
        <v>0</v>
      </c>
      <c r="I61" s="7">
        <f t="shared" ref="I61" si="602">ROUND((H54+I57+I58)*H61/(1-H63),2)</f>
        <v>0</v>
      </c>
      <c r="J61" s="28">
        <f t="shared" si="599"/>
        <v>0</v>
      </c>
      <c r="K61" s="7">
        <f>ROUND((J54+K57+K58)*J61/(1-J63),2)</f>
        <v>0</v>
      </c>
      <c r="L61" s="28">
        <f t="shared" si="599"/>
        <v>0</v>
      </c>
      <c r="M61" s="7">
        <f t="shared" ref="M61" si="603">ROUND((L54+M57+M58)*L61/(1-L63),2)</f>
        <v>0</v>
      </c>
      <c r="N61" s="28">
        <f t="shared" si="599"/>
        <v>0</v>
      </c>
      <c r="O61" s="7">
        <f>ROUND((N54+O57+O58)*N61/(1-N63),2)</f>
        <v>0</v>
      </c>
      <c r="P61" s="28">
        <f t="shared" si="599"/>
        <v>0</v>
      </c>
      <c r="Q61" s="7">
        <f t="shared" ref="Q61" si="604">ROUND((P54+Q57+Q58)*P61/(1-P63),2)</f>
        <v>0</v>
      </c>
      <c r="R61" s="28">
        <f t="shared" si="599"/>
        <v>0</v>
      </c>
      <c r="S61" s="7">
        <f t="shared" ref="S61" si="605">ROUND((R54+S57+S58)*R61/(1-R63),2)</f>
        <v>0</v>
      </c>
      <c r="T61" s="28">
        <f t="shared" si="599"/>
        <v>0</v>
      </c>
      <c r="U61" s="7">
        <f t="shared" ref="U61" si="606">ROUND((T54+U57+U58)*T61/(1-T63),2)</f>
        <v>0</v>
      </c>
      <c r="V61" s="28">
        <f t="shared" si="599"/>
        <v>0</v>
      </c>
      <c r="W61" s="7">
        <f t="shared" ref="W61" si="607">ROUND((V54+W57+W58)*V61/(1-V63),2)</f>
        <v>0</v>
      </c>
      <c r="X61" s="28">
        <f t="shared" si="599"/>
        <v>0</v>
      </c>
      <c r="Y61" s="7">
        <f t="shared" ref="Y61" si="608">ROUND((X54+Y57+Y58)*X61/(1-X63),2)</f>
        <v>0</v>
      </c>
      <c r="Z61" s="28">
        <f t="shared" si="599"/>
        <v>0</v>
      </c>
      <c r="AA61" s="7">
        <f t="shared" ref="AA61" si="609">ROUND((Z54+AA57+AA58)*Z61/(1-Z63),2)</f>
        <v>0</v>
      </c>
      <c r="AB61" s="28">
        <f t="shared" si="599"/>
        <v>0</v>
      </c>
      <c r="AC61" s="7">
        <f t="shared" ref="AC61" si="610">ROUND((AB54+AC57+AC58)*AB61/(1-AB63),2)</f>
        <v>0</v>
      </c>
      <c r="AD61" s="28">
        <f t="shared" si="599"/>
        <v>0</v>
      </c>
      <c r="AE61" s="7">
        <f t="shared" ref="AE61" si="611">ROUND((AD54+AE57+AE58)*AD61/(1-AD63),2)</f>
        <v>0</v>
      </c>
      <c r="AF61" s="28">
        <f t="shared" ref="AF61:CB61" si="612">$B$61</f>
        <v>0</v>
      </c>
      <c r="AG61" s="7">
        <f t="shared" ref="AG61" si="613">ROUND((AF54+AG57+AG58)*AF61/(1-AF63),2)</f>
        <v>0</v>
      </c>
      <c r="AH61" s="28">
        <f t="shared" si="599"/>
        <v>0</v>
      </c>
      <c r="AI61" s="7">
        <f t="shared" ref="AI61" si="614">ROUND((AH54+AI57+AI58)*AH61/(1-AH63),2)</f>
        <v>0</v>
      </c>
      <c r="AJ61" s="28">
        <f t="shared" si="599"/>
        <v>0</v>
      </c>
      <c r="AK61" s="7">
        <f t="shared" ref="AK61" si="615">ROUND((AJ54+AK57+AK58)*AJ61/(1-AJ63),2)</f>
        <v>0</v>
      </c>
      <c r="AL61" s="28">
        <f t="shared" si="599"/>
        <v>0</v>
      </c>
      <c r="AM61" s="7">
        <f t="shared" ref="AM61" si="616">ROUND((AL54+AM57+AM58)*AL61/(1-AL63),2)</f>
        <v>0</v>
      </c>
      <c r="AN61" s="28">
        <f t="shared" si="599"/>
        <v>0</v>
      </c>
      <c r="AO61" s="7">
        <f t="shared" ref="AO61" si="617">ROUND((AN54+AO57+AO58)*AN61/(1-AN63),2)</f>
        <v>0</v>
      </c>
      <c r="AP61" s="28">
        <f t="shared" si="612"/>
        <v>0</v>
      </c>
      <c r="AQ61" s="7">
        <f t="shared" ref="AQ61" si="618">ROUND((AP54+AQ57+AQ58)*AP61/(1-AP63),2)</f>
        <v>0</v>
      </c>
      <c r="AR61" s="28">
        <f t="shared" si="612"/>
        <v>0</v>
      </c>
      <c r="AS61" s="7">
        <f t="shared" ref="AS61" si="619">ROUND((AR54+AS57+AS58)*AR61/(1-AR63),2)</f>
        <v>0</v>
      </c>
      <c r="AT61" s="28">
        <f t="shared" si="599"/>
        <v>0</v>
      </c>
      <c r="AU61" s="7">
        <f t="shared" ref="AU61" si="620">ROUND((AT54+AU57+AU58)*AT61/(1-AT63),2)</f>
        <v>0</v>
      </c>
      <c r="AV61" s="28">
        <f t="shared" si="599"/>
        <v>0</v>
      </c>
      <c r="AW61" s="7">
        <f t="shared" ref="AW61" si="621">ROUND((AV54+AW57+AW58)*AV61/(1-AV63),2)</f>
        <v>0</v>
      </c>
      <c r="AX61" s="28">
        <f t="shared" si="612"/>
        <v>0</v>
      </c>
      <c r="AY61" s="7">
        <f t="shared" ref="AY61" si="622">ROUND((AX54+AY57+AY58)*AX61/(1-AX63),2)</f>
        <v>0</v>
      </c>
      <c r="AZ61" s="28">
        <f t="shared" si="599"/>
        <v>0</v>
      </c>
      <c r="BA61" s="7">
        <f t="shared" ref="BA61" si="623">ROUND((AZ54+BA57+BA58)*AZ61/(1-AZ63),2)</f>
        <v>0</v>
      </c>
      <c r="BB61" s="28">
        <f t="shared" si="612"/>
        <v>0</v>
      </c>
      <c r="BC61" s="7">
        <f t="shared" ref="BC61" si="624">ROUND((BB54+BC57+BC58)*BB61/(1-BB63),2)</f>
        <v>0</v>
      </c>
      <c r="BD61" s="28">
        <f t="shared" si="599"/>
        <v>0</v>
      </c>
      <c r="BE61" s="7">
        <f t="shared" ref="BE61" si="625">ROUND((BD54+BE57+BE58)*BD61/(1-BD63),2)</f>
        <v>0</v>
      </c>
      <c r="BF61" s="28">
        <f t="shared" si="599"/>
        <v>0</v>
      </c>
      <c r="BG61" s="7">
        <f t="shared" ref="BG61" si="626">ROUND((BF54+BG57+BG58)*BF61/(1-BF63),2)</f>
        <v>0</v>
      </c>
      <c r="BH61" s="28">
        <f t="shared" si="599"/>
        <v>0</v>
      </c>
      <c r="BI61" s="7">
        <f t="shared" ref="BI61" si="627">ROUND((BH54+BI57+BI58)*BH61/(1-BH63),2)</f>
        <v>0</v>
      </c>
      <c r="BJ61" s="28">
        <f t="shared" si="612"/>
        <v>0</v>
      </c>
      <c r="BK61" s="7">
        <f t="shared" ref="BK61" si="628">ROUND((BJ54+BK57+BK58)*BJ61/(1-BJ63),2)</f>
        <v>0</v>
      </c>
      <c r="BL61" s="28">
        <f t="shared" si="612"/>
        <v>0</v>
      </c>
      <c r="BM61" s="7">
        <f t="shared" ref="BM61" si="629">ROUND((BL54+BM57+BM58)*BL61/(1-BL63),2)</f>
        <v>0</v>
      </c>
      <c r="BN61" s="28">
        <f t="shared" si="599"/>
        <v>0</v>
      </c>
      <c r="BO61" s="7">
        <f t="shared" ref="BO61" si="630">ROUND((BN54+BO57+BO58)*BN61/(1-BN63),2)</f>
        <v>0</v>
      </c>
      <c r="BP61" s="28">
        <f t="shared" si="612"/>
        <v>0</v>
      </c>
      <c r="BQ61" s="7">
        <f t="shared" ref="BQ61" si="631">ROUND((BP54+BQ57+BQ58)*BP61/(1-BP63),2)</f>
        <v>0</v>
      </c>
      <c r="BR61" s="28">
        <f t="shared" si="599"/>
        <v>0</v>
      </c>
      <c r="BS61" s="7">
        <f t="shared" ref="BS61" si="632">ROUND((BR54+BS57+BS58)*BR61/(1-BR63),2)</f>
        <v>0</v>
      </c>
      <c r="BT61" s="28">
        <f t="shared" si="599"/>
        <v>0</v>
      </c>
      <c r="BU61" s="7">
        <f t="shared" ref="BU61" si="633">ROUND((BT54+BU57+BU58)*BT61/(1-BT63),2)</f>
        <v>0</v>
      </c>
      <c r="BV61" s="28">
        <f t="shared" si="599"/>
        <v>0</v>
      </c>
      <c r="BW61" s="7">
        <f t="shared" ref="BW61" si="634">ROUND((BV54+BW57+BW58)*BV61/(1-BV63),2)</f>
        <v>0</v>
      </c>
      <c r="BX61" s="28">
        <f t="shared" si="599"/>
        <v>0</v>
      </c>
      <c r="BY61" s="7">
        <f t="shared" ref="BY61" si="635">ROUND((BX54+BY57+BY58)*BX61/(1-BX63),2)</f>
        <v>0</v>
      </c>
      <c r="BZ61" s="28">
        <f t="shared" si="599"/>
        <v>0</v>
      </c>
      <c r="CA61" s="7">
        <f t="shared" ref="CA61" si="636">ROUND((BZ54+CA57+CA58)*BZ61/(1-BZ63),2)</f>
        <v>0</v>
      </c>
      <c r="CB61" s="28">
        <f t="shared" si="612"/>
        <v>0</v>
      </c>
      <c r="CC61" s="7">
        <f t="shared" ref="CC61" si="637">ROUND((CB54+CC57+CC58)*CB61/(1-CB63),2)</f>
        <v>0</v>
      </c>
      <c r="CD61" s="28">
        <f t="shared" si="599"/>
        <v>0</v>
      </c>
      <c r="CE61" s="7">
        <f t="shared" ref="CE61" si="638">ROUND((CD54+CE57+CE58)*CD61/(1-CD63),2)</f>
        <v>0</v>
      </c>
      <c r="CF61" s="28">
        <f t="shared" si="599"/>
        <v>0</v>
      </c>
      <c r="CG61" s="7">
        <f t="shared" ref="CG61" si="639">ROUND((CF54+CG57+CG58)*CF61/(1-CF63),2)</f>
        <v>0</v>
      </c>
      <c r="CH61" s="28">
        <f t="shared" si="599"/>
        <v>0</v>
      </c>
      <c r="CI61" s="7">
        <f t="shared" ref="CI61" si="640">ROUND((CH54+CI57+CI58)*CH61/(1-CH63),2)</f>
        <v>0</v>
      </c>
      <c r="CJ61" s="28">
        <f t="shared" si="599"/>
        <v>0</v>
      </c>
      <c r="CK61" s="7">
        <f t="shared" ref="CK61" si="641">ROUND((CJ54+CK57+CK58)*CJ61/(1-CJ63),2)</f>
        <v>0</v>
      </c>
      <c r="CL61" s="28">
        <f t="shared" si="599"/>
        <v>0</v>
      </c>
      <c r="CM61" s="7">
        <f t="shared" ref="CM61" si="642">ROUND((CL54+CM57+CM58)*CL61/(1-CL63),2)</f>
        <v>0</v>
      </c>
    </row>
    <row r="62" spans="1:91" x14ac:dyDescent="0.25">
      <c r="A62" s="46" t="s">
        <v>119</v>
      </c>
      <c r="B62" s="26"/>
      <c r="C62" s="7">
        <f>ROUND((B54+C57+C58)*B62/(1-B63),2)</f>
        <v>0</v>
      </c>
      <c r="D62" s="28">
        <f t="shared" ref="D62:CL62" si="643">$B$62</f>
        <v>0</v>
      </c>
      <c r="E62" s="7">
        <f t="shared" ref="E62" si="644">ROUND((D54+E57+E58)*D62/(1-D63),2)</f>
        <v>0</v>
      </c>
      <c r="F62" s="28">
        <f t="shared" si="643"/>
        <v>0</v>
      </c>
      <c r="G62" s="7">
        <f t="shared" ref="G62" si="645">ROUND((F54+G57+G58)*F62/(1-F63),2)</f>
        <v>0</v>
      </c>
      <c r="H62" s="28">
        <f t="shared" si="643"/>
        <v>0</v>
      </c>
      <c r="I62" s="7">
        <f t="shared" ref="I62" si="646">ROUND((H54+I57+I58)*H62/(1-H63),2)</f>
        <v>0</v>
      </c>
      <c r="J62" s="28">
        <f t="shared" si="643"/>
        <v>0</v>
      </c>
      <c r="K62" s="7">
        <f>ROUND((J54+K57+K58)*J62/(1-J63),2)</f>
        <v>0</v>
      </c>
      <c r="L62" s="28">
        <f t="shared" si="643"/>
        <v>0</v>
      </c>
      <c r="M62" s="7">
        <f t="shared" ref="M62" si="647">ROUND((L54+M57+M58)*L62/(1-L63),2)</f>
        <v>0</v>
      </c>
      <c r="N62" s="28">
        <f t="shared" si="643"/>
        <v>0</v>
      </c>
      <c r="O62" s="7">
        <f>ROUND((N54+O57+O58)*N62/(1-N63),2)</f>
        <v>0</v>
      </c>
      <c r="P62" s="28">
        <f t="shared" si="643"/>
        <v>0</v>
      </c>
      <c r="Q62" s="7">
        <f t="shared" ref="Q62" si="648">ROUND((P54+Q57+Q58)*P62/(1-P63),2)</f>
        <v>0</v>
      </c>
      <c r="R62" s="28">
        <f t="shared" si="643"/>
        <v>0</v>
      </c>
      <c r="S62" s="7">
        <f t="shared" ref="S62" si="649">ROUND((R54+S57+S58)*R62/(1-R63),2)</f>
        <v>0</v>
      </c>
      <c r="T62" s="28">
        <f t="shared" si="643"/>
        <v>0</v>
      </c>
      <c r="U62" s="7">
        <f t="shared" ref="U62" si="650">ROUND((T54+U57+U58)*T62/(1-T63),2)</f>
        <v>0</v>
      </c>
      <c r="V62" s="28">
        <f t="shared" si="643"/>
        <v>0</v>
      </c>
      <c r="W62" s="7">
        <f t="shared" ref="W62" si="651">ROUND((V54+W57+W58)*V62/(1-V63),2)</f>
        <v>0</v>
      </c>
      <c r="X62" s="28">
        <f t="shared" si="643"/>
        <v>0</v>
      </c>
      <c r="Y62" s="7">
        <f t="shared" ref="Y62" si="652">ROUND((X54+Y57+Y58)*X62/(1-X63),2)</f>
        <v>0</v>
      </c>
      <c r="Z62" s="28">
        <f t="shared" si="643"/>
        <v>0</v>
      </c>
      <c r="AA62" s="7">
        <f t="shared" ref="AA62" si="653">ROUND((Z54+AA57+AA58)*Z62/(1-Z63),2)</f>
        <v>0</v>
      </c>
      <c r="AB62" s="28">
        <f t="shared" si="643"/>
        <v>0</v>
      </c>
      <c r="AC62" s="7">
        <f t="shared" ref="AC62" si="654">ROUND((AB54+AC57+AC58)*AB62/(1-AB63),2)</f>
        <v>0</v>
      </c>
      <c r="AD62" s="28">
        <f t="shared" si="643"/>
        <v>0</v>
      </c>
      <c r="AE62" s="7">
        <f t="shared" ref="AE62" si="655">ROUND((AD54+AE57+AE58)*AD62/(1-AD63),2)</f>
        <v>0</v>
      </c>
      <c r="AF62" s="28">
        <f t="shared" ref="AF62:CB62" si="656">$B$62</f>
        <v>0</v>
      </c>
      <c r="AG62" s="7">
        <f t="shared" ref="AG62" si="657">ROUND((AF54+AG57+AG58)*AF62/(1-AF63),2)</f>
        <v>0</v>
      </c>
      <c r="AH62" s="28">
        <f t="shared" si="643"/>
        <v>0</v>
      </c>
      <c r="AI62" s="7">
        <f t="shared" ref="AI62" si="658">ROUND((AH54+AI57+AI58)*AH62/(1-AH63),2)</f>
        <v>0</v>
      </c>
      <c r="AJ62" s="28">
        <f t="shared" si="643"/>
        <v>0</v>
      </c>
      <c r="AK62" s="7">
        <f t="shared" ref="AK62" si="659">ROUND((AJ54+AK57+AK58)*AJ62/(1-AJ63),2)</f>
        <v>0</v>
      </c>
      <c r="AL62" s="28">
        <f t="shared" si="643"/>
        <v>0</v>
      </c>
      <c r="AM62" s="7">
        <f t="shared" ref="AM62" si="660">ROUND((AL54+AM57+AM58)*AL62/(1-AL63),2)</f>
        <v>0</v>
      </c>
      <c r="AN62" s="28">
        <f t="shared" si="643"/>
        <v>0</v>
      </c>
      <c r="AO62" s="7">
        <f t="shared" ref="AO62" si="661">ROUND((AN54+AO57+AO58)*AN62/(1-AN63),2)</f>
        <v>0</v>
      </c>
      <c r="AP62" s="28">
        <f t="shared" si="656"/>
        <v>0</v>
      </c>
      <c r="AQ62" s="7">
        <f t="shared" ref="AQ62" si="662">ROUND((AP54+AQ57+AQ58)*AP62/(1-AP63),2)</f>
        <v>0</v>
      </c>
      <c r="AR62" s="28">
        <f t="shared" si="656"/>
        <v>0</v>
      </c>
      <c r="AS62" s="7">
        <f t="shared" ref="AS62" si="663">ROUND((AR54+AS57+AS58)*AR62/(1-AR63),2)</f>
        <v>0</v>
      </c>
      <c r="AT62" s="28">
        <f t="shared" si="643"/>
        <v>0</v>
      </c>
      <c r="AU62" s="7">
        <f t="shared" ref="AU62" si="664">ROUND((AT54+AU57+AU58)*AT62/(1-AT63),2)</f>
        <v>0</v>
      </c>
      <c r="AV62" s="28">
        <f t="shared" si="643"/>
        <v>0</v>
      </c>
      <c r="AW62" s="7">
        <f t="shared" ref="AW62" si="665">ROUND((AV54+AW57+AW58)*AV62/(1-AV63),2)</f>
        <v>0</v>
      </c>
      <c r="AX62" s="28">
        <f t="shared" si="656"/>
        <v>0</v>
      </c>
      <c r="AY62" s="7">
        <f t="shared" ref="AY62" si="666">ROUND((AX54+AY57+AY58)*AX62/(1-AX63),2)</f>
        <v>0</v>
      </c>
      <c r="AZ62" s="28">
        <f t="shared" si="643"/>
        <v>0</v>
      </c>
      <c r="BA62" s="7">
        <f t="shared" ref="BA62" si="667">ROUND((AZ54+BA57+BA58)*AZ62/(1-AZ63),2)</f>
        <v>0</v>
      </c>
      <c r="BB62" s="28">
        <f t="shared" si="656"/>
        <v>0</v>
      </c>
      <c r="BC62" s="7">
        <f t="shared" ref="BC62" si="668">ROUND((BB54+BC57+BC58)*BB62/(1-BB63),2)</f>
        <v>0</v>
      </c>
      <c r="BD62" s="28">
        <f t="shared" si="643"/>
        <v>0</v>
      </c>
      <c r="BE62" s="7">
        <f t="shared" ref="BE62" si="669">ROUND((BD54+BE57+BE58)*BD62/(1-BD63),2)</f>
        <v>0</v>
      </c>
      <c r="BF62" s="28">
        <f t="shared" si="643"/>
        <v>0</v>
      </c>
      <c r="BG62" s="7">
        <f t="shared" ref="BG62" si="670">ROUND((BF54+BG57+BG58)*BF62/(1-BF63),2)</f>
        <v>0</v>
      </c>
      <c r="BH62" s="28">
        <f t="shared" si="643"/>
        <v>0</v>
      </c>
      <c r="BI62" s="7">
        <f t="shared" ref="BI62" si="671">ROUND((BH54+BI57+BI58)*BH62/(1-BH63),2)</f>
        <v>0</v>
      </c>
      <c r="BJ62" s="28">
        <f t="shared" si="656"/>
        <v>0</v>
      </c>
      <c r="BK62" s="7">
        <f t="shared" ref="BK62" si="672">ROUND((BJ54+BK57+BK58)*BJ62/(1-BJ63),2)</f>
        <v>0</v>
      </c>
      <c r="BL62" s="28">
        <f t="shared" si="656"/>
        <v>0</v>
      </c>
      <c r="BM62" s="7">
        <f t="shared" ref="BM62" si="673">ROUND((BL54+BM57+BM58)*BL62/(1-BL63),2)</f>
        <v>0</v>
      </c>
      <c r="BN62" s="28">
        <f t="shared" si="643"/>
        <v>0</v>
      </c>
      <c r="BO62" s="7">
        <f t="shared" ref="BO62" si="674">ROUND((BN54+BO57+BO58)*BN62/(1-BN63),2)</f>
        <v>0</v>
      </c>
      <c r="BP62" s="28">
        <f t="shared" si="656"/>
        <v>0</v>
      </c>
      <c r="BQ62" s="7">
        <f t="shared" ref="BQ62" si="675">ROUND((BP54+BQ57+BQ58)*BP62/(1-BP63),2)</f>
        <v>0</v>
      </c>
      <c r="BR62" s="28">
        <f t="shared" si="643"/>
        <v>0</v>
      </c>
      <c r="BS62" s="7">
        <f t="shared" ref="BS62" si="676">ROUND((BR54+BS57+BS58)*BR62/(1-BR63),2)</f>
        <v>0</v>
      </c>
      <c r="BT62" s="28">
        <f t="shared" si="643"/>
        <v>0</v>
      </c>
      <c r="BU62" s="7">
        <f t="shared" ref="BU62" si="677">ROUND((BT54+BU57+BU58)*BT62/(1-BT63),2)</f>
        <v>0</v>
      </c>
      <c r="BV62" s="28">
        <f t="shared" si="643"/>
        <v>0</v>
      </c>
      <c r="BW62" s="7">
        <f t="shared" ref="BW62" si="678">ROUND((BV54+BW57+BW58)*BV62/(1-BV63),2)</f>
        <v>0</v>
      </c>
      <c r="BX62" s="28">
        <f t="shared" si="643"/>
        <v>0</v>
      </c>
      <c r="BY62" s="7">
        <f t="shared" ref="BY62" si="679">ROUND((BX54+BY57+BY58)*BX62/(1-BX63),2)</f>
        <v>0</v>
      </c>
      <c r="BZ62" s="28">
        <f t="shared" si="643"/>
        <v>0</v>
      </c>
      <c r="CA62" s="7">
        <f t="shared" ref="CA62" si="680">ROUND((BZ54+CA57+CA58)*BZ62/(1-BZ63),2)</f>
        <v>0</v>
      </c>
      <c r="CB62" s="28">
        <f t="shared" si="656"/>
        <v>0</v>
      </c>
      <c r="CC62" s="7">
        <f t="shared" ref="CC62" si="681">ROUND((CB54+CC57+CC58)*CB62/(1-CB63),2)</f>
        <v>0</v>
      </c>
      <c r="CD62" s="28">
        <f t="shared" si="643"/>
        <v>0</v>
      </c>
      <c r="CE62" s="7">
        <f t="shared" ref="CE62" si="682">ROUND((CD54+CE57+CE58)*CD62/(1-CD63),2)</f>
        <v>0</v>
      </c>
      <c r="CF62" s="28">
        <f t="shared" si="643"/>
        <v>0</v>
      </c>
      <c r="CG62" s="7">
        <f t="shared" ref="CG62" si="683">ROUND((CF54+CG57+CG58)*CF62/(1-CF63),2)</f>
        <v>0</v>
      </c>
      <c r="CH62" s="28">
        <f t="shared" si="643"/>
        <v>0</v>
      </c>
      <c r="CI62" s="7">
        <f t="shared" ref="CI62" si="684">ROUND((CH54+CI57+CI58)*CH62/(1-CH63),2)</f>
        <v>0</v>
      </c>
      <c r="CJ62" s="28">
        <f t="shared" si="643"/>
        <v>0</v>
      </c>
      <c r="CK62" s="7">
        <f t="shared" ref="CK62" si="685">ROUND((CJ54+CK57+CK58)*CJ62/(1-CJ63),2)</f>
        <v>0</v>
      </c>
      <c r="CL62" s="28">
        <f t="shared" si="643"/>
        <v>0</v>
      </c>
      <c r="CM62" s="7">
        <f t="shared" ref="CM62" si="686">ROUND((CL54+CM57+CM58)*CL62/(1-CL63),2)</f>
        <v>0</v>
      </c>
    </row>
    <row r="63" spans="1:91" x14ac:dyDescent="0.25">
      <c r="A63" s="42" t="s">
        <v>120</v>
      </c>
      <c r="B63" s="59">
        <f t="shared" ref="B63:C63" si="687">SUM(B60:B62)</f>
        <v>0.02</v>
      </c>
      <c r="C63" s="7">
        <f t="shared" si="687"/>
        <v>29.37</v>
      </c>
      <c r="D63" s="59">
        <f t="shared" ref="D63" si="688">SUM(D60:D62)</f>
        <v>0.03</v>
      </c>
      <c r="E63" s="7">
        <f t="shared" ref="E63" si="689">SUM(E60:E62)</f>
        <v>30.37</v>
      </c>
      <c r="F63" s="59">
        <f t="shared" ref="F63" si="690">SUM(F60:F62)</f>
        <v>0.03</v>
      </c>
      <c r="G63" s="7">
        <f t="shared" ref="G63" si="691">SUM(G60:G62)</f>
        <v>35.700000000000003</v>
      </c>
      <c r="H63" s="59">
        <f t="shared" ref="H63" si="692">SUM(H60:H62)</f>
        <v>0.03</v>
      </c>
      <c r="I63" s="7">
        <f>SUM(I60:I62)</f>
        <v>30.03</v>
      </c>
      <c r="J63" s="59">
        <f>SUM(J60:J62)</f>
        <v>0.02</v>
      </c>
      <c r="K63" s="7">
        <f t="shared" ref="K63" si="693">SUM(K60:K62)</f>
        <v>17.739999999999998</v>
      </c>
      <c r="L63" s="59">
        <f t="shared" ref="L63" si="694">SUM(L60:L62)</f>
        <v>0.02</v>
      </c>
      <c r="M63" s="7">
        <f t="shared" ref="M63" si="695">SUM(M60:M62)</f>
        <v>18.43</v>
      </c>
      <c r="N63" s="59">
        <f t="shared" ref="N63" si="696">SUM(N60:N62)</f>
        <v>0.02</v>
      </c>
      <c r="O63" s="7">
        <f t="shared" ref="O63" si="697">SUM(O60:O62)</f>
        <v>23.56</v>
      </c>
      <c r="P63" s="59">
        <f t="shared" ref="P63" si="698">SUM(P60:P62)</f>
        <v>0.02</v>
      </c>
      <c r="Q63" s="7">
        <f t="shared" ref="Q63" si="699">SUM(Q60:Q62)</f>
        <v>17.739999999999998</v>
      </c>
      <c r="R63" s="59">
        <f t="shared" ref="R63" si="700">SUM(R60:R62)</f>
        <v>0.03</v>
      </c>
      <c r="S63" s="7">
        <f>SUM(S60:S62)</f>
        <v>30.51</v>
      </c>
      <c r="T63" s="59">
        <f t="shared" ref="T63" si="701">SUM(T60:T62)</f>
        <v>0.05</v>
      </c>
      <c r="U63" s="7">
        <f t="shared" ref="U63" si="702">SUM(U60:U62)</f>
        <v>45.76</v>
      </c>
      <c r="V63" s="59">
        <f t="shared" ref="V63" si="703">SUM(V60:V62)</f>
        <v>0.03</v>
      </c>
      <c r="W63" s="7">
        <f t="shared" ref="W63" si="704">SUM(W60:W62)</f>
        <v>29.96</v>
      </c>
      <c r="X63" s="59">
        <f t="shared" ref="X63:Z63" si="705">SUM(X60:X62)</f>
        <v>4.8000000000000001E-2</v>
      </c>
      <c r="Y63" s="7">
        <f t="shared" ref="Y63:AA63" si="706">SUM(Y60:Y62)</f>
        <v>43.84</v>
      </c>
      <c r="Z63" s="59">
        <f t="shared" si="705"/>
        <v>0.03</v>
      </c>
      <c r="AA63" s="7">
        <f t="shared" si="706"/>
        <v>29.28</v>
      </c>
      <c r="AB63" s="59">
        <f t="shared" ref="AB63" si="707">SUM(AB60:AB62)</f>
        <v>0.03</v>
      </c>
      <c r="AC63" s="7">
        <f>SUM(AC60:AC62)</f>
        <v>27.72</v>
      </c>
      <c r="AD63" s="59">
        <f t="shared" ref="AD63" si="708">SUM(AD60:AD62)</f>
        <v>0.03</v>
      </c>
      <c r="AE63" s="7">
        <f>SUM(AE60:AE62)</f>
        <v>26.89</v>
      </c>
      <c r="AF63" s="59">
        <f t="shared" ref="AF63" si="709">SUM(AF60:AF62)</f>
        <v>2.5000000000000001E-2</v>
      </c>
      <c r="AG63" s="7">
        <f t="shared" ref="AG63" si="710">SUM(AG60:AG62)</f>
        <v>25.12</v>
      </c>
      <c r="AH63" s="59">
        <f t="shared" ref="AH63" si="711">SUM(AH60:AH62)</f>
        <v>0.03</v>
      </c>
      <c r="AI63" s="7">
        <f t="shared" ref="AI63" si="712">SUM(AI60:AI62)</f>
        <v>26.89</v>
      </c>
      <c r="AJ63" s="59">
        <f t="shared" ref="AJ63" si="713">SUM(AJ60:AJ62)</f>
        <v>0.05</v>
      </c>
      <c r="AK63" s="7">
        <f t="shared" ref="AK63:CA63" si="714">SUM(AK60:AK62)</f>
        <v>45.76</v>
      </c>
      <c r="AL63" s="59">
        <f t="shared" ref="AL63" si="715">SUM(AL60:AL62)</f>
        <v>0.03</v>
      </c>
      <c r="AM63" s="7">
        <f>SUM(AM60:AM62)</f>
        <v>30.3</v>
      </c>
      <c r="AN63" s="59">
        <f t="shared" ref="AN63" si="716">SUM(AN60:AN62)</f>
        <v>0.05</v>
      </c>
      <c r="AO63" s="7">
        <f t="shared" ref="AO63" si="717">SUM(AO60:AO62)</f>
        <v>60.75</v>
      </c>
      <c r="AP63" s="59">
        <f t="shared" ref="AP63" si="718">SUM(AP60:AP62)</f>
        <v>0.04</v>
      </c>
      <c r="AQ63" s="7">
        <f>SUM(AQ60:AQ62)</f>
        <v>36.229999999999997</v>
      </c>
      <c r="AR63" s="59">
        <f t="shared" ref="AR63" si="719">SUM(AR60:AR62)</f>
        <v>0.02</v>
      </c>
      <c r="AS63" s="7">
        <f t="shared" ref="AS63" si="720">SUM(AS60:AS62)</f>
        <v>20.67</v>
      </c>
      <c r="AT63" s="59">
        <f t="shared" ref="AT63" si="721">SUM(AT60:AT62)</f>
        <v>0.05</v>
      </c>
      <c r="AU63" s="7">
        <f t="shared" ref="AU63" si="722">SUM(AU60:AU62)</f>
        <v>45.76</v>
      </c>
      <c r="AV63" s="59">
        <f t="shared" ref="AV63" si="723">SUM(AV60:AV62)</f>
        <v>0.05</v>
      </c>
      <c r="AW63" s="7">
        <f>SUM(AW60:AW62)</f>
        <v>45.76</v>
      </c>
      <c r="AX63" s="59">
        <f t="shared" ref="AX63" si="724">SUM(AX60:AX62)</f>
        <v>0.03</v>
      </c>
      <c r="AY63" s="7">
        <f t="shared" ref="AY63" si="725">SUM(AY60:AY62)</f>
        <v>29.62</v>
      </c>
      <c r="AZ63" s="59">
        <f t="shared" ref="AZ63" si="726">SUM(AZ60:AZ62)</f>
        <v>0.03</v>
      </c>
      <c r="BA63" s="7">
        <f>SUM(BA60:BA62)</f>
        <v>26.89</v>
      </c>
      <c r="BB63" s="59">
        <f t="shared" ref="BB63" si="727">SUM(BB60:BB62)</f>
        <v>0.03</v>
      </c>
      <c r="BC63" s="7">
        <f>SUM(BC60:BC62)</f>
        <v>35.700000000000003</v>
      </c>
      <c r="BD63" s="59">
        <f t="shared" ref="BD63" si="728">SUM(BD60:BD62)</f>
        <v>0.05</v>
      </c>
      <c r="BE63" s="7">
        <f>SUM(BE60:BE62)</f>
        <v>76.06</v>
      </c>
      <c r="BF63" s="59">
        <f t="shared" ref="BF63" si="729">SUM(BF60:BF62)</f>
        <v>0.03</v>
      </c>
      <c r="BG63" s="7">
        <f t="shared" ref="BG63" si="730">SUM(BG60:BG62)</f>
        <v>26.89</v>
      </c>
      <c r="BH63" s="59">
        <f t="shared" ref="BH63" si="731">SUM(BH60:BH62)</f>
        <v>0.03</v>
      </c>
      <c r="BI63" s="7">
        <f>SUM(BI60:BI62)</f>
        <v>26.89</v>
      </c>
      <c r="BJ63" s="59">
        <f t="shared" ref="BJ63" si="732">SUM(BJ60:BJ62)</f>
        <v>0.04</v>
      </c>
      <c r="BK63" s="7">
        <f t="shared" ref="BK63" si="733">SUM(BK60:BK62)</f>
        <v>40.74</v>
      </c>
      <c r="BL63" s="59">
        <f t="shared" ref="BL63" si="734">SUM(BL60:BL62)</f>
        <v>2.5000000000000001E-2</v>
      </c>
      <c r="BM63" s="7">
        <f>SUM(BM60:BM62)</f>
        <v>25.01</v>
      </c>
      <c r="BN63" s="59">
        <f t="shared" ref="BN63" si="735">SUM(BN60:BN62)</f>
        <v>0.05</v>
      </c>
      <c r="BO63" s="7">
        <f t="shared" ref="BO63" si="736">SUM(BO60:BO62)</f>
        <v>45.76</v>
      </c>
      <c r="BP63" s="59">
        <f t="shared" ref="BP63" si="737">SUM(BP60:BP62)</f>
        <v>3.5000000000000003E-2</v>
      </c>
      <c r="BQ63" s="7">
        <f t="shared" ref="BQ63" si="738">SUM(BQ60:BQ62)</f>
        <v>31.54</v>
      </c>
      <c r="BR63" s="59">
        <f t="shared" ref="BR63" si="739">SUM(BR60:BR62)</f>
        <v>0.05</v>
      </c>
      <c r="BS63" s="7">
        <f t="shared" si="714"/>
        <v>45.76</v>
      </c>
      <c r="BT63" s="59">
        <f t="shared" ref="BT63" si="740">SUM(BT60:BT62)</f>
        <v>0.05</v>
      </c>
      <c r="BU63" s="7">
        <f t="shared" ref="BU63" si="741">SUM(BU60:BU62)</f>
        <v>45.76</v>
      </c>
      <c r="BV63" s="59">
        <f t="shared" ref="BV63" si="742">SUM(BV60:BV62)</f>
        <v>0.03</v>
      </c>
      <c r="BW63" s="7">
        <f t="shared" ref="BW63" si="743">SUM(BW60:BW62)</f>
        <v>26.89</v>
      </c>
      <c r="BX63" s="59">
        <f t="shared" ref="BX63" si="744">SUM(BX60:BX62)</f>
        <v>0.03</v>
      </c>
      <c r="BY63" s="7">
        <f>SUM(BY60:BY62)</f>
        <v>35.700000000000003</v>
      </c>
      <c r="BZ63" s="59">
        <f t="shared" ref="BZ63" si="745">SUM(BZ60:BZ62)</f>
        <v>0.05</v>
      </c>
      <c r="CA63" s="7">
        <f t="shared" si="714"/>
        <v>45.76</v>
      </c>
      <c r="CB63" s="59">
        <f t="shared" ref="CB63" si="746">SUM(CB60:CB62)</f>
        <v>0.04</v>
      </c>
      <c r="CC63" s="7">
        <f t="shared" ref="CC63" si="747">SUM(CC60:CC62)</f>
        <v>51.97</v>
      </c>
      <c r="CD63" s="59">
        <f t="shared" ref="CD63" si="748">SUM(CD60:CD62)</f>
        <v>0.03</v>
      </c>
      <c r="CE63" s="7">
        <f t="shared" ref="CE63" si="749">SUM(CE60:CE62)</f>
        <v>26.89</v>
      </c>
      <c r="CF63" s="59">
        <f t="shared" ref="CF63:CH63" si="750">SUM(CF60:CF62)</f>
        <v>0.02</v>
      </c>
      <c r="CG63" s="7">
        <f>SUM(CG60:CG62)</f>
        <v>17.739999999999998</v>
      </c>
      <c r="CH63" s="59">
        <f t="shared" si="750"/>
        <v>3.5000000000000003E-2</v>
      </c>
      <c r="CI63" s="7">
        <f>SUM(CI60:CI62)</f>
        <v>31.54</v>
      </c>
      <c r="CJ63" s="59">
        <f t="shared" ref="CJ63" si="751">SUM(CJ60:CJ62)</f>
        <v>0.03</v>
      </c>
      <c r="CK63" s="7">
        <f>SUM(CK60:CK62)</f>
        <v>26.89</v>
      </c>
      <c r="CL63" s="59">
        <f t="shared" ref="CL63" si="752">SUM(CL60:CL62)</f>
        <v>0.03</v>
      </c>
      <c r="CM63" s="7">
        <f>SUM(CM60:CM62)</f>
        <v>26.89</v>
      </c>
    </row>
    <row r="64" spans="1:91" x14ac:dyDescent="0.25">
      <c r="A64" s="46" t="s">
        <v>121</v>
      </c>
      <c r="B64" s="6"/>
      <c r="C64" s="5">
        <f>SUM(C57:C58,C63)</f>
        <v>29.37</v>
      </c>
      <c r="D64" s="6"/>
      <c r="E64" s="5">
        <f t="shared" ref="E64" si="753">SUM(E57:E58,E63)</f>
        <v>30.37</v>
      </c>
      <c r="F64" s="6"/>
      <c r="G64" s="5">
        <f t="shared" ref="G64" si="754">SUM(G57:G58,G63)</f>
        <v>35.700000000000003</v>
      </c>
      <c r="H64" s="6"/>
      <c r="I64" s="5">
        <f t="shared" ref="I64" si="755">SUM(I57:I58,I63)</f>
        <v>30.03</v>
      </c>
      <c r="J64" s="6"/>
      <c r="K64" s="5">
        <f>SUM(K57:K58,K63)</f>
        <v>17.739999999999998</v>
      </c>
      <c r="L64" s="6"/>
      <c r="M64" s="5">
        <f t="shared" ref="M64" si="756">SUM(M57:M58,M63)</f>
        <v>18.43</v>
      </c>
      <c r="N64" s="6"/>
      <c r="O64" s="5">
        <f>SUM(O57:O58,O63)</f>
        <v>23.56</v>
      </c>
      <c r="P64" s="6"/>
      <c r="Q64" s="5">
        <f t="shared" ref="Q64" si="757">SUM(Q57:Q58,Q63)</f>
        <v>17.739999999999998</v>
      </c>
      <c r="R64" s="6"/>
      <c r="S64" s="5">
        <f t="shared" ref="S64" si="758">SUM(S57:S58,S63)</f>
        <v>30.51</v>
      </c>
      <c r="T64" s="6"/>
      <c r="U64" s="5">
        <f t="shared" ref="U64" si="759">SUM(U57:U58,U63)</f>
        <v>45.76</v>
      </c>
      <c r="V64" s="6"/>
      <c r="W64" s="5">
        <f t="shared" ref="W64" si="760">SUM(W57:W58,W63)</f>
        <v>29.96</v>
      </c>
      <c r="X64" s="6"/>
      <c r="Y64" s="5">
        <f t="shared" ref="Y64:AA64" si="761">SUM(Y57:Y58,Y63)</f>
        <v>43.84</v>
      </c>
      <c r="Z64" s="6"/>
      <c r="AA64" s="5">
        <f t="shared" si="761"/>
        <v>29.28</v>
      </c>
      <c r="AB64" s="6"/>
      <c r="AC64" s="5">
        <f t="shared" ref="AC64" si="762">SUM(AC57:AC58,AC63)</f>
        <v>27.72</v>
      </c>
      <c r="AD64" s="6"/>
      <c r="AE64" s="5">
        <f t="shared" ref="AE64" si="763">SUM(AE57:AE58,AE63)</f>
        <v>26.89</v>
      </c>
      <c r="AF64" s="6"/>
      <c r="AG64" s="5">
        <f t="shared" ref="AG64" si="764">SUM(AG57:AG58,AG63)</f>
        <v>25.12</v>
      </c>
      <c r="AH64" s="6"/>
      <c r="AI64" s="5">
        <f t="shared" ref="AI64" si="765">SUM(AI57:AI58,AI63)</f>
        <v>26.89</v>
      </c>
      <c r="AJ64" s="6"/>
      <c r="AK64" s="5">
        <f t="shared" ref="AK64" si="766">SUM(AK57:AK58,AK63)</f>
        <v>45.76</v>
      </c>
      <c r="AL64" s="6"/>
      <c r="AM64" s="5">
        <f t="shared" ref="AM64" si="767">SUM(AM57:AM58,AM63)</f>
        <v>30.3</v>
      </c>
      <c r="AN64" s="6"/>
      <c r="AO64" s="5">
        <f t="shared" ref="AO64" si="768">SUM(AO57:AO58,AO63)</f>
        <v>60.75</v>
      </c>
      <c r="AP64" s="6"/>
      <c r="AQ64" s="5">
        <f t="shared" ref="AQ64" si="769">SUM(AQ57:AQ58,AQ63)</f>
        <v>36.229999999999997</v>
      </c>
      <c r="AR64" s="6"/>
      <c r="AS64" s="5">
        <f t="shared" ref="AS64" si="770">SUM(AS57:AS58,AS63)</f>
        <v>20.67</v>
      </c>
      <c r="AT64" s="6"/>
      <c r="AU64" s="5">
        <f t="shared" ref="AU64" si="771">SUM(AU57:AU58,AU63)</f>
        <v>45.76</v>
      </c>
      <c r="AV64" s="6"/>
      <c r="AW64" s="5">
        <f t="shared" ref="AW64" si="772">SUM(AW57:AW58,AW63)</f>
        <v>45.76</v>
      </c>
      <c r="AX64" s="6"/>
      <c r="AY64" s="5">
        <f t="shared" ref="AY64" si="773">SUM(AY57:AY58,AY63)</f>
        <v>29.62</v>
      </c>
      <c r="AZ64" s="6"/>
      <c r="BA64" s="5">
        <f t="shared" ref="BA64" si="774">SUM(BA57:BA58,BA63)</f>
        <v>26.89</v>
      </c>
      <c r="BB64" s="6"/>
      <c r="BC64" s="5">
        <f t="shared" ref="BC64" si="775">SUM(BC57:BC58,BC63)</f>
        <v>35.700000000000003</v>
      </c>
      <c r="BD64" s="6"/>
      <c r="BE64" s="5">
        <f t="shared" ref="BE64" si="776">SUM(BE57:BE58,BE63)</f>
        <v>76.06</v>
      </c>
      <c r="BF64" s="6"/>
      <c r="BG64" s="5">
        <f t="shared" ref="BG64" si="777">SUM(BG57:BG58,BG63)</f>
        <v>26.89</v>
      </c>
      <c r="BH64" s="6"/>
      <c r="BI64" s="5">
        <f t="shared" ref="BI64" si="778">SUM(BI57:BI58,BI63)</f>
        <v>26.89</v>
      </c>
      <c r="BJ64" s="6"/>
      <c r="BK64" s="5">
        <f t="shared" ref="BK64" si="779">SUM(BK57:BK58,BK63)</f>
        <v>40.74</v>
      </c>
      <c r="BL64" s="6"/>
      <c r="BM64" s="5">
        <f t="shared" ref="BM64" si="780">SUM(BM57:BM58,BM63)</f>
        <v>25.01</v>
      </c>
      <c r="BN64" s="6"/>
      <c r="BO64" s="5">
        <f t="shared" ref="BO64" si="781">SUM(BO57:BO58,BO63)</f>
        <v>45.76</v>
      </c>
      <c r="BP64" s="6"/>
      <c r="BQ64" s="5">
        <f t="shared" ref="BQ64" si="782">SUM(BQ57:BQ58,BQ63)</f>
        <v>31.54</v>
      </c>
      <c r="BR64" s="6"/>
      <c r="BS64" s="5">
        <f t="shared" ref="BS64" si="783">SUM(BS57:BS58,BS63)</f>
        <v>45.76</v>
      </c>
      <c r="BT64" s="6"/>
      <c r="BU64" s="5">
        <f t="shared" ref="BU64" si="784">SUM(BU57:BU58,BU63)</f>
        <v>45.76</v>
      </c>
      <c r="BV64" s="6"/>
      <c r="BW64" s="5">
        <f t="shared" ref="BW64" si="785">SUM(BW57:BW58,BW63)</f>
        <v>26.89</v>
      </c>
      <c r="BX64" s="6"/>
      <c r="BY64" s="5">
        <f t="shared" ref="BY64" si="786">SUM(BY57:BY58,BY63)</f>
        <v>35.700000000000003</v>
      </c>
      <c r="BZ64" s="6"/>
      <c r="CA64" s="5">
        <f t="shared" ref="CA64" si="787">SUM(CA57:CA58,CA63)</f>
        <v>45.76</v>
      </c>
      <c r="CB64" s="6"/>
      <c r="CC64" s="5">
        <f t="shared" ref="CC64" si="788">SUM(CC57:CC58,CC63)</f>
        <v>51.97</v>
      </c>
      <c r="CD64" s="6"/>
      <c r="CE64" s="5">
        <f t="shared" ref="CE64" si="789">SUM(CE57:CE58,CE63)</f>
        <v>26.89</v>
      </c>
      <c r="CF64" s="6"/>
      <c r="CG64" s="5">
        <f t="shared" ref="CG64:CI64" si="790">SUM(CG57:CG58,CG63)</f>
        <v>17.739999999999998</v>
      </c>
      <c r="CH64" s="6"/>
      <c r="CI64" s="5">
        <f t="shared" si="790"/>
        <v>31.54</v>
      </c>
      <c r="CJ64" s="6"/>
      <c r="CK64" s="5">
        <f t="shared" ref="CK64:CM64" si="791">SUM(CK57:CK58,CK63)</f>
        <v>26.89</v>
      </c>
      <c r="CL64" s="6"/>
      <c r="CM64" s="5">
        <f t="shared" si="791"/>
        <v>26.89</v>
      </c>
    </row>
    <row r="65" spans="1:91" x14ac:dyDescent="0.25">
      <c r="A65" s="46"/>
      <c r="B65" s="4"/>
      <c r="C65" s="3" t="s">
        <v>63</v>
      </c>
      <c r="D65" s="4"/>
      <c r="E65" s="3" t="s">
        <v>63</v>
      </c>
      <c r="F65" s="4"/>
      <c r="G65" s="3" t="s">
        <v>63</v>
      </c>
      <c r="H65" s="4"/>
      <c r="I65" s="3" t="s">
        <v>63</v>
      </c>
      <c r="J65" s="4"/>
      <c r="K65" s="3" t="s">
        <v>63</v>
      </c>
      <c r="L65" s="4"/>
      <c r="M65" s="3" t="s">
        <v>63</v>
      </c>
      <c r="N65" s="4"/>
      <c r="O65" s="3" t="s">
        <v>63</v>
      </c>
      <c r="P65" s="4"/>
      <c r="Q65" s="3" t="s">
        <v>63</v>
      </c>
      <c r="R65" s="4"/>
      <c r="S65" s="3" t="s">
        <v>63</v>
      </c>
      <c r="T65" s="4"/>
      <c r="U65" s="3" t="s">
        <v>63</v>
      </c>
      <c r="V65" s="4"/>
      <c r="W65" s="3" t="s">
        <v>63</v>
      </c>
      <c r="X65" s="4"/>
      <c r="Y65" s="3" t="s">
        <v>63</v>
      </c>
      <c r="Z65" s="4"/>
      <c r="AA65" s="3" t="s">
        <v>63</v>
      </c>
      <c r="AB65" s="4"/>
      <c r="AC65" s="3" t="s">
        <v>63</v>
      </c>
      <c r="AD65" s="4"/>
      <c r="AE65" s="3" t="s">
        <v>63</v>
      </c>
      <c r="AF65" s="4"/>
      <c r="AG65" s="3" t="s">
        <v>63</v>
      </c>
      <c r="AH65" s="4"/>
      <c r="AI65" s="3" t="s">
        <v>63</v>
      </c>
      <c r="AJ65" s="4"/>
      <c r="AK65" s="3" t="s">
        <v>63</v>
      </c>
      <c r="AL65" s="4"/>
      <c r="AM65" s="3" t="s">
        <v>63</v>
      </c>
      <c r="AN65" s="4"/>
      <c r="AO65" s="3" t="s">
        <v>63</v>
      </c>
      <c r="AP65" s="4"/>
      <c r="AQ65" s="3" t="s">
        <v>63</v>
      </c>
      <c r="AR65" s="4"/>
      <c r="AS65" s="3" t="s">
        <v>63</v>
      </c>
      <c r="AT65" s="4"/>
      <c r="AU65" s="3" t="s">
        <v>63</v>
      </c>
      <c r="AV65" s="4"/>
      <c r="AW65" s="3" t="s">
        <v>63</v>
      </c>
      <c r="AX65" s="4"/>
      <c r="AY65" s="3" t="s">
        <v>63</v>
      </c>
      <c r="AZ65" s="4"/>
      <c r="BA65" s="3" t="s">
        <v>63</v>
      </c>
      <c r="BB65" s="4"/>
      <c r="BC65" s="3" t="s">
        <v>63</v>
      </c>
      <c r="BD65" s="4"/>
      <c r="BE65" s="3" t="s">
        <v>63</v>
      </c>
      <c r="BF65" s="4"/>
      <c r="BG65" s="3" t="s">
        <v>63</v>
      </c>
      <c r="BH65" s="4"/>
      <c r="BI65" s="3" t="s">
        <v>63</v>
      </c>
      <c r="BJ65" s="4"/>
      <c r="BK65" s="3" t="s">
        <v>63</v>
      </c>
      <c r="BL65" s="4"/>
      <c r="BM65" s="3" t="s">
        <v>63</v>
      </c>
      <c r="BN65" s="4"/>
      <c r="BO65" s="3" t="s">
        <v>63</v>
      </c>
      <c r="BP65" s="4"/>
      <c r="BQ65" s="3" t="s">
        <v>63</v>
      </c>
      <c r="BR65" s="4"/>
      <c r="BS65" s="3" t="s">
        <v>63</v>
      </c>
      <c r="BT65" s="4"/>
      <c r="BU65" s="3" t="s">
        <v>63</v>
      </c>
      <c r="BV65" s="4"/>
      <c r="BW65" s="3" t="s">
        <v>63</v>
      </c>
      <c r="BX65" s="4"/>
      <c r="BY65" s="3" t="s">
        <v>63</v>
      </c>
      <c r="BZ65" s="4"/>
      <c r="CA65" s="3" t="s">
        <v>63</v>
      </c>
      <c r="CB65" s="4"/>
      <c r="CC65" s="3" t="s">
        <v>63</v>
      </c>
      <c r="CD65" s="4"/>
      <c r="CE65" s="3" t="s">
        <v>63</v>
      </c>
      <c r="CF65" s="4"/>
      <c r="CG65" s="3" t="s">
        <v>63</v>
      </c>
      <c r="CH65" s="4"/>
      <c r="CI65" s="3" t="s">
        <v>63</v>
      </c>
      <c r="CJ65" s="4"/>
      <c r="CK65" s="3" t="s">
        <v>63</v>
      </c>
      <c r="CL65" s="4"/>
      <c r="CM65" s="3" t="s">
        <v>63</v>
      </c>
    </row>
    <row r="66" spans="1:91" x14ac:dyDescent="0.25">
      <c r="A66" s="44" t="s">
        <v>122</v>
      </c>
      <c r="B66" s="44"/>
      <c r="C66" s="89">
        <f>B54+C64</f>
        <v>1468.4699999999998</v>
      </c>
      <c r="D66" s="44"/>
      <c r="E66" s="89">
        <f t="shared" ref="E66" si="792">D54+E64</f>
        <v>1012.4100000000001</v>
      </c>
      <c r="F66" s="44"/>
      <c r="G66" s="89">
        <f t="shared" ref="G66" si="793">F54+G64</f>
        <v>1190.01</v>
      </c>
      <c r="H66" s="44"/>
      <c r="I66" s="89">
        <f t="shared" ref="I66" si="794">H54+I64</f>
        <v>1001.07</v>
      </c>
      <c r="J66" s="44"/>
      <c r="K66" s="89">
        <f>J54+K64</f>
        <v>887.23000000000013</v>
      </c>
      <c r="L66" s="44"/>
      <c r="M66" s="89">
        <f t="shared" ref="M66" si="795">L54+M64</f>
        <v>921.27</v>
      </c>
      <c r="N66" s="44"/>
      <c r="O66" s="89">
        <f>N54+O64</f>
        <v>1177.8699999999999</v>
      </c>
      <c r="P66" s="44"/>
      <c r="Q66" s="89">
        <f t="shared" ref="Q66" si="796">P54+Q64</f>
        <v>887.23000000000013</v>
      </c>
      <c r="R66" s="44"/>
      <c r="S66" s="89">
        <f t="shared" ref="S66" si="797">R54+S64</f>
        <v>1016.95</v>
      </c>
      <c r="T66" s="44"/>
      <c r="U66" s="89">
        <f t="shared" ref="U66" si="798">T54+U64</f>
        <v>915.25000000000011</v>
      </c>
      <c r="V66" s="44"/>
      <c r="W66" s="89">
        <f t="shared" ref="W66" si="799">V54+W64</f>
        <v>998.80000000000007</v>
      </c>
      <c r="X66" s="44"/>
      <c r="Y66" s="89">
        <f t="shared" ref="Y66" si="800">X54+Y64</f>
        <v>913.33000000000015</v>
      </c>
      <c r="Z66" s="44"/>
      <c r="AA66" s="89">
        <f t="shared" ref="AA66" si="801">Z54+AA64</f>
        <v>976.12</v>
      </c>
      <c r="AB66" s="44"/>
      <c r="AC66" s="89">
        <f t="shared" ref="AC66" si="802">AB54+AC64</f>
        <v>923.96000000000015</v>
      </c>
      <c r="AD66" s="44"/>
      <c r="AE66" s="89">
        <f t="shared" ref="AE66" si="803">AD54+AE64</f>
        <v>896.38000000000011</v>
      </c>
      <c r="AF66" s="44"/>
      <c r="AG66" s="89">
        <f t="shared" ref="AG66" si="804">AF54+AG64</f>
        <v>1004.96</v>
      </c>
      <c r="AH66" s="44"/>
      <c r="AI66" s="89">
        <f t="shared" ref="AI66" si="805">AH54+AI64</f>
        <v>896.38000000000011</v>
      </c>
      <c r="AJ66" s="44"/>
      <c r="AK66" s="89">
        <f t="shared" ref="AK66" si="806">AJ54+AK64</f>
        <v>915.25000000000011</v>
      </c>
      <c r="AL66" s="44"/>
      <c r="AM66" s="89">
        <f t="shared" ref="AM66" si="807">AL54+AM64</f>
        <v>1010.14</v>
      </c>
      <c r="AN66" s="44"/>
      <c r="AO66" s="89">
        <f t="shared" ref="AO66" si="808">AN54+AO64</f>
        <v>1215.06</v>
      </c>
      <c r="AP66" s="44"/>
      <c r="AQ66" s="89">
        <f t="shared" ref="AQ66" si="809">AP54+AQ64</f>
        <v>905.72000000000014</v>
      </c>
      <c r="AR66" s="44"/>
      <c r="AS66" s="89">
        <f t="shared" ref="AS66" si="810">AR54+AS64</f>
        <v>1033.51</v>
      </c>
      <c r="AT66" s="44"/>
      <c r="AU66" s="89">
        <f t="shared" ref="AU66" si="811">AT54+AU64</f>
        <v>915.25000000000011</v>
      </c>
      <c r="AV66" s="44"/>
      <c r="AW66" s="89">
        <f t="shared" ref="AW66" si="812">AV54+AW64</f>
        <v>915.25000000000011</v>
      </c>
      <c r="AX66" s="44"/>
      <c r="AY66" s="89">
        <f t="shared" ref="AY66" si="813">AX54+AY64</f>
        <v>987.46</v>
      </c>
      <c r="AZ66" s="44"/>
      <c r="BA66" s="89">
        <f t="shared" ref="BA66" si="814">AZ54+BA64</f>
        <v>896.38000000000011</v>
      </c>
      <c r="BB66" s="44"/>
      <c r="BC66" s="89">
        <f t="shared" ref="BC66" si="815">BB54+BC64</f>
        <v>1190.01</v>
      </c>
      <c r="BD66" s="44"/>
      <c r="BE66" s="89">
        <f t="shared" ref="BE66" si="816">BD54+BE64</f>
        <v>1521.1599999999999</v>
      </c>
      <c r="BF66" s="44"/>
      <c r="BG66" s="89">
        <f t="shared" ref="BG66" si="817">BF54+BG64</f>
        <v>896.38000000000011</v>
      </c>
      <c r="BH66" s="44"/>
      <c r="BI66" s="89">
        <f t="shared" ref="BI66" si="818">BH54+BI64</f>
        <v>896.38000000000011</v>
      </c>
      <c r="BJ66" s="44"/>
      <c r="BK66" s="89">
        <f t="shared" ref="BK66" si="819">BJ54+BK64</f>
        <v>1018.3800000000001</v>
      </c>
      <c r="BL66" s="44"/>
      <c r="BM66" s="89">
        <f t="shared" ref="BM66" si="820">BL54+BM64</f>
        <v>1000.45</v>
      </c>
      <c r="BN66" s="44"/>
      <c r="BO66" s="89">
        <f t="shared" ref="BO66" si="821">BN54+BO64</f>
        <v>915.25000000000011</v>
      </c>
      <c r="BP66" s="44"/>
      <c r="BQ66" s="89">
        <f t="shared" ref="BQ66" si="822">BP54+BQ64</f>
        <v>901.03000000000009</v>
      </c>
      <c r="BR66" s="44"/>
      <c r="BS66" s="89">
        <f t="shared" ref="BS66" si="823">BR54+BS64</f>
        <v>915.25000000000011</v>
      </c>
      <c r="BT66" s="44"/>
      <c r="BU66" s="89">
        <f t="shared" ref="BU66" si="824">BT54+BU64</f>
        <v>915.25000000000011</v>
      </c>
      <c r="BV66" s="44"/>
      <c r="BW66" s="89">
        <f t="shared" ref="BW66" si="825">BV54+BW64</f>
        <v>896.38000000000011</v>
      </c>
      <c r="BX66" s="44"/>
      <c r="BY66" s="89">
        <f t="shared" ref="BY66" si="826">BX54+BY64</f>
        <v>1190.01</v>
      </c>
      <c r="BZ66" s="44"/>
      <c r="CA66" s="89">
        <f t="shared" ref="CA66" si="827">BZ54+CA64</f>
        <v>915.25000000000011</v>
      </c>
      <c r="CB66" s="44"/>
      <c r="CC66" s="89">
        <f t="shared" ref="CC66" si="828">CB54+CC64</f>
        <v>1299.1500000000001</v>
      </c>
      <c r="CD66" s="44"/>
      <c r="CE66" s="89">
        <f t="shared" ref="CE66" si="829">CD54+CE64</f>
        <v>896.38000000000011</v>
      </c>
      <c r="CF66" s="44"/>
      <c r="CG66" s="89">
        <f t="shared" ref="CG66" si="830">CF54+CG64</f>
        <v>887.23000000000013</v>
      </c>
      <c r="CH66" s="44"/>
      <c r="CI66" s="149">
        <f t="shared" ref="CI66" si="831">CH54+CI64</f>
        <v>901.03000000000009</v>
      </c>
      <c r="CJ66" s="44"/>
      <c r="CK66" s="149">
        <f t="shared" ref="CK66" si="832">CJ54+CK64</f>
        <v>896.38000000000011</v>
      </c>
      <c r="CL66" s="44"/>
      <c r="CM66" s="149">
        <f t="shared" ref="CM66" si="833">CL54+CM64</f>
        <v>896.38000000000011</v>
      </c>
    </row>
    <row r="67" spans="1:91" x14ac:dyDescent="0.25">
      <c r="A67" s="60"/>
      <c r="B67" s="61"/>
      <c r="D67" s="257"/>
      <c r="E67" s="259"/>
      <c r="F67" s="257"/>
      <c r="G67" s="259"/>
      <c r="H67" s="257"/>
      <c r="I67" s="259"/>
      <c r="J67" s="257"/>
      <c r="K67" s="259"/>
      <c r="L67" s="257"/>
      <c r="N67" s="257"/>
      <c r="O67" s="259"/>
      <c r="P67" s="257"/>
      <c r="R67" s="61"/>
      <c r="T67" s="257"/>
      <c r="U67" s="259"/>
      <c r="V67" s="257"/>
      <c r="W67" s="259"/>
      <c r="X67" s="257"/>
      <c r="Y67" s="259"/>
      <c r="Z67" s="257"/>
      <c r="AA67" s="259"/>
      <c r="AB67" s="257"/>
      <c r="AD67" s="257"/>
      <c r="AE67" s="259"/>
      <c r="AF67" s="257"/>
      <c r="AG67" s="259"/>
      <c r="AH67" s="257"/>
      <c r="AJ67" s="61"/>
      <c r="AL67" s="61"/>
      <c r="AN67" s="257"/>
      <c r="AO67" s="259"/>
      <c r="AP67" s="257"/>
      <c r="AQ67" s="259"/>
      <c r="AR67" s="257"/>
      <c r="AT67" s="61"/>
      <c r="AV67" s="257"/>
      <c r="AW67" s="259"/>
      <c r="AX67" s="257"/>
      <c r="AY67" s="259"/>
      <c r="AZ67" s="257"/>
      <c r="BA67" s="259"/>
      <c r="BB67" s="257"/>
      <c r="BD67" s="61"/>
      <c r="BF67" s="257"/>
      <c r="BG67" s="259"/>
      <c r="BH67" s="257"/>
      <c r="BJ67" s="61"/>
      <c r="BL67" s="257"/>
      <c r="BM67" s="259"/>
      <c r="BN67" s="257"/>
      <c r="BO67" s="259"/>
      <c r="BP67" s="257"/>
      <c r="BQ67" s="259"/>
      <c r="BR67" s="257"/>
      <c r="BS67" s="259"/>
      <c r="BT67" s="257"/>
      <c r="BU67" s="259"/>
      <c r="BV67" s="257"/>
      <c r="BX67" s="61"/>
      <c r="BZ67" s="61"/>
      <c r="CB67" s="257"/>
      <c r="CD67" s="61"/>
      <c r="CF67" s="61"/>
      <c r="CH67" s="61"/>
      <c r="CJ67" s="61"/>
      <c r="CL67" s="61"/>
    </row>
    <row r="68" spans="1:91" x14ac:dyDescent="0.25">
      <c r="B68" s="2"/>
      <c r="D68" s="256"/>
      <c r="F68" s="2"/>
      <c r="H68" s="2"/>
      <c r="J68" s="2"/>
      <c r="L68" s="2"/>
      <c r="N68" s="2"/>
      <c r="P68" s="2"/>
      <c r="R68" s="2"/>
      <c r="T68" s="2"/>
      <c r="V68" s="2"/>
      <c r="X68" s="2"/>
      <c r="Z68" s="2"/>
      <c r="AB68" s="2"/>
      <c r="AD68" s="2"/>
      <c r="AF68" s="2"/>
      <c r="AH68" s="2"/>
      <c r="AJ68" s="2"/>
      <c r="AL68" s="2"/>
      <c r="AN68" s="2"/>
      <c r="AP68" s="2"/>
      <c r="AR68" s="2"/>
      <c r="AT68" s="2"/>
      <c r="AV68" s="2"/>
      <c r="AX68" s="2"/>
      <c r="AZ68" s="2"/>
      <c r="BB68" s="2"/>
      <c r="BD68" s="2"/>
      <c r="BF68" s="2"/>
      <c r="BH68" s="2"/>
      <c r="BJ68" s="2"/>
      <c r="BL68" s="256"/>
      <c r="BM68" s="259"/>
      <c r="BN68" s="256"/>
      <c r="BO68" s="259"/>
      <c r="BP68" s="256"/>
      <c r="BQ68" s="259"/>
      <c r="BR68" s="256"/>
      <c r="BS68" s="259"/>
      <c r="BT68" s="256"/>
      <c r="BU68" s="259"/>
      <c r="BV68" s="256"/>
      <c r="BX68" s="2"/>
      <c r="BZ68" s="2"/>
      <c r="CB68" s="2"/>
      <c r="CD68" s="2"/>
      <c r="CF68" s="2"/>
      <c r="CH68" s="2"/>
      <c r="CJ68" s="2"/>
      <c r="CL68" s="2"/>
    </row>
    <row r="69" spans="1:91" x14ac:dyDescent="0.25">
      <c r="B69" s="2"/>
      <c r="D69" s="63"/>
      <c r="E69" s="1"/>
      <c r="F69" s="63"/>
      <c r="G69" s="1"/>
      <c r="H69" s="63"/>
      <c r="I69" s="1"/>
      <c r="J69" s="63"/>
      <c r="K69" s="1"/>
      <c r="L69" s="63"/>
      <c r="M69" s="1"/>
      <c r="N69" s="63"/>
      <c r="O69" s="1"/>
      <c r="P69" s="63"/>
      <c r="Q69" s="1"/>
      <c r="R69" s="63"/>
      <c r="S69" s="1"/>
      <c r="T69" s="63"/>
      <c r="U69" s="1"/>
      <c r="V69" s="63"/>
      <c r="W69" s="1"/>
      <c r="X69" s="63"/>
      <c r="Y69" s="1"/>
      <c r="Z69" s="63"/>
      <c r="AA69" s="1"/>
      <c r="AB69" s="63"/>
      <c r="AC69" s="1"/>
      <c r="AD69" s="63"/>
      <c r="AE69" s="1"/>
      <c r="AF69" s="63"/>
      <c r="AG69" s="1"/>
      <c r="AH69" s="63"/>
      <c r="AI69" s="1"/>
      <c r="AJ69" s="63"/>
      <c r="AK69" s="1"/>
      <c r="AL69" s="63"/>
      <c r="AM69" s="1"/>
      <c r="AN69" s="63"/>
      <c r="AO69" s="1"/>
      <c r="AP69" s="63"/>
      <c r="AQ69" s="1"/>
      <c r="AR69" s="63"/>
      <c r="AS69" s="1"/>
      <c r="AT69" s="63"/>
      <c r="AU69" s="1"/>
      <c r="AV69" s="63"/>
      <c r="AW69" s="1"/>
      <c r="AX69" s="63"/>
      <c r="AY69" s="1"/>
      <c r="AZ69" s="63"/>
      <c r="BA69" s="1"/>
      <c r="BB69" s="63"/>
      <c r="BC69" s="1"/>
      <c r="BD69" s="63"/>
      <c r="BE69" s="1"/>
      <c r="BF69" s="63"/>
      <c r="BG69" s="1"/>
      <c r="BH69" s="63"/>
      <c r="BI69" s="1"/>
      <c r="BJ69" s="63"/>
      <c r="BK69" s="1"/>
      <c r="BL69" s="63"/>
      <c r="BM69" s="1"/>
      <c r="BN69" s="63"/>
      <c r="BO69" s="1"/>
      <c r="BP69" s="63"/>
      <c r="BQ69" s="1"/>
      <c r="BR69" s="63"/>
      <c r="BS69" s="1"/>
      <c r="BT69" s="63"/>
      <c r="BU69" s="1"/>
      <c r="BV69" s="63"/>
      <c r="BW69" s="1"/>
      <c r="BX69" s="63"/>
      <c r="BY69" s="1"/>
      <c r="BZ69" s="63"/>
      <c r="CA69" s="1"/>
      <c r="CB69" s="63"/>
      <c r="CC69" s="1"/>
      <c r="CD69" s="63"/>
      <c r="CE69" s="1"/>
      <c r="CF69" s="63"/>
      <c r="CG69" s="1"/>
      <c r="CH69" s="63"/>
      <c r="CI69" s="1"/>
      <c r="CJ69" s="63"/>
      <c r="CK69" s="1"/>
      <c r="CL69" s="63"/>
      <c r="CM69" s="1"/>
    </row>
    <row r="70" spans="1:91" x14ac:dyDescent="0.25">
      <c r="B70" s="2"/>
      <c r="E70" s="64"/>
      <c r="G70" s="64"/>
      <c r="I70" s="64"/>
      <c r="K70" s="64"/>
      <c r="M70" s="64"/>
      <c r="O70" s="64"/>
      <c r="Q70" s="64"/>
      <c r="S70" s="64"/>
      <c r="U70" s="64"/>
      <c r="W70" s="64"/>
      <c r="Y70" s="64"/>
      <c r="AA70" s="64"/>
      <c r="AC70" s="64"/>
      <c r="AE70" s="64"/>
      <c r="AG70" s="64"/>
      <c r="AI70" s="64"/>
      <c r="AK70" s="64"/>
      <c r="AM70" s="64"/>
      <c r="AO70" s="64"/>
      <c r="AQ70" s="64"/>
      <c r="AS70" s="64"/>
      <c r="AU70" s="64"/>
      <c r="AW70" s="64"/>
      <c r="AY70" s="64"/>
      <c r="BA70" s="64"/>
      <c r="BC70" s="64"/>
      <c r="BE70" s="64"/>
      <c r="BG70" s="64"/>
      <c r="BI70" s="64"/>
      <c r="BK70" s="64"/>
      <c r="BM70" s="64"/>
      <c r="BO70" s="64"/>
      <c r="BQ70" s="64"/>
      <c r="BS70" s="64"/>
      <c r="BU70" s="64"/>
      <c r="BW70" s="64"/>
      <c r="BY70" s="64"/>
      <c r="CA70" s="64"/>
      <c r="CC70" s="64"/>
      <c r="CE70" s="64"/>
      <c r="CG70" s="64"/>
      <c r="CI70" s="64"/>
      <c r="CK70" s="64"/>
      <c r="CM70" s="64"/>
    </row>
    <row r="71" spans="1:91" x14ac:dyDescent="0.25">
      <c r="B71" s="117"/>
      <c r="D71" s="117"/>
      <c r="F71" s="117"/>
      <c r="H71" s="117"/>
      <c r="J71" s="117"/>
      <c r="L71" s="117"/>
      <c r="N71" s="117"/>
      <c r="P71" s="117"/>
      <c r="R71" s="117"/>
      <c r="T71" s="117"/>
      <c r="V71" s="117"/>
      <c r="X71" s="117"/>
      <c r="Z71" s="117"/>
      <c r="AB71" s="117"/>
      <c r="AD71" s="117"/>
      <c r="AF71" s="117"/>
      <c r="AH71" s="117"/>
      <c r="AJ71" s="117"/>
      <c r="AL71" s="117"/>
      <c r="AN71" s="117"/>
      <c r="AP71" s="117"/>
      <c r="AR71" s="117"/>
      <c r="AT71" s="117"/>
      <c r="AV71" s="117"/>
      <c r="AX71" s="117"/>
      <c r="AZ71" s="117"/>
      <c r="BB71" s="117"/>
      <c r="BD71" s="117"/>
      <c r="BF71" s="117"/>
      <c r="BH71" s="117"/>
      <c r="BJ71" s="117"/>
      <c r="BL71" s="117"/>
      <c r="BN71" s="117"/>
      <c r="BP71" s="117"/>
      <c r="BR71" s="117"/>
      <c r="BT71" s="117"/>
      <c r="BV71" s="117"/>
      <c r="BX71" s="117"/>
      <c r="BZ71" s="117"/>
      <c r="CB71" s="117"/>
      <c r="CD71" s="117"/>
      <c r="CF71" s="117"/>
      <c r="CH71" s="117"/>
      <c r="CJ71" s="117"/>
      <c r="CL71" s="117"/>
    </row>
    <row r="72" spans="1:91" x14ac:dyDescent="0.25">
      <c r="B72" s="2"/>
      <c r="E72" s="1"/>
      <c r="G72" s="1"/>
      <c r="I72" s="1"/>
      <c r="K72" s="1"/>
      <c r="M72" s="1"/>
      <c r="O72" s="1"/>
      <c r="Q72" s="1"/>
      <c r="S72" s="1"/>
      <c r="U72" s="1"/>
      <c r="W72" s="1"/>
      <c r="Y72" s="1"/>
      <c r="AA72" s="1"/>
      <c r="AC72" s="1"/>
      <c r="AE72" s="1"/>
      <c r="AG72" s="1"/>
      <c r="AI72" s="1"/>
      <c r="AK72" s="1"/>
      <c r="AM72" s="1"/>
      <c r="AO72" s="1"/>
      <c r="AQ72" s="1"/>
      <c r="AS72" s="1"/>
      <c r="AU72" s="1"/>
      <c r="AW72" s="1"/>
      <c r="AY72" s="1"/>
      <c r="BA72" s="1"/>
      <c r="BC72" s="1"/>
      <c r="BE72" s="1"/>
      <c r="BG72" s="1"/>
      <c r="BI72" s="1"/>
      <c r="BK72" s="1"/>
      <c r="BM72" s="1"/>
      <c r="BO72" s="1"/>
      <c r="BQ72" s="1"/>
      <c r="BS72" s="1"/>
      <c r="BU72" s="1"/>
      <c r="BW72" s="1"/>
      <c r="BY72" s="1"/>
      <c r="CA72" s="1"/>
      <c r="CC72" s="1"/>
      <c r="CE72" s="1"/>
      <c r="CG72" s="1"/>
      <c r="CI72" s="1"/>
      <c r="CK72" s="1"/>
      <c r="CM72" s="1"/>
    </row>
    <row r="73" spans="1:91" x14ac:dyDescent="0.25">
      <c r="B73" s="2"/>
    </row>
    <row r="74" spans="1:91" x14ac:dyDescent="0.25">
      <c r="B74" s="2"/>
    </row>
    <row r="75" spans="1:91" x14ac:dyDescent="0.25">
      <c r="B75" s="2"/>
    </row>
    <row r="76" spans="1:91" x14ac:dyDescent="0.25">
      <c r="B76" s="2"/>
    </row>
    <row r="77" spans="1:91" x14ac:dyDescent="0.25">
      <c r="B77" s="2"/>
    </row>
    <row r="78" spans="1:91" x14ac:dyDescent="0.25">
      <c r="B78" s="2"/>
    </row>
    <row r="79" spans="1:91" x14ac:dyDescent="0.25">
      <c r="B79" s="2"/>
    </row>
  </sheetData>
  <sheetProtection formatCells="0" formatColumns="0" formatRows="0"/>
  <mergeCells count="1216">
    <mergeCell ref="CL55:CM55"/>
    <mergeCell ref="CJ50:CK50"/>
    <mergeCell ref="CJ51:CK51"/>
    <mergeCell ref="CJ52:CK52"/>
    <mergeCell ref="CJ53:CK53"/>
    <mergeCell ref="CJ54:CK54"/>
    <mergeCell ref="CJ55:CK55"/>
    <mergeCell ref="CL1:CM1"/>
    <mergeCell ref="CL2:CM2"/>
    <mergeCell ref="CL3:CM3"/>
    <mergeCell ref="CL4:CM4"/>
    <mergeCell ref="CL5:CM5"/>
    <mergeCell ref="CL6:CM6"/>
    <mergeCell ref="CL7:CM7"/>
    <mergeCell ref="CL8:CM8"/>
    <mergeCell ref="CL9:CM9"/>
    <mergeCell ref="CL10:CM10"/>
    <mergeCell ref="CL11:CM11"/>
    <mergeCell ref="CL12:CM12"/>
    <mergeCell ref="CL13:CM13"/>
    <mergeCell ref="CL14:CM14"/>
    <mergeCell ref="CL40:CM40"/>
    <mergeCell ref="CL41:CM41"/>
    <mergeCell ref="CL45:CM45"/>
    <mergeCell ref="CL46:CM46"/>
    <mergeCell ref="CL47:CM47"/>
    <mergeCell ref="CL48:CM48"/>
    <mergeCell ref="CL49:CM49"/>
    <mergeCell ref="CL50:CM50"/>
    <mergeCell ref="CL51:CM51"/>
    <mergeCell ref="CL52:CM52"/>
    <mergeCell ref="CL53:CM53"/>
    <mergeCell ref="CH55:CI55"/>
    <mergeCell ref="CJ1:CK1"/>
    <mergeCell ref="CJ2:CK2"/>
    <mergeCell ref="CJ3:CK3"/>
    <mergeCell ref="CJ4:CK4"/>
    <mergeCell ref="CJ5:CK5"/>
    <mergeCell ref="CJ6:CK6"/>
    <mergeCell ref="CJ7:CK7"/>
    <mergeCell ref="CJ8:CK8"/>
    <mergeCell ref="CJ9:CK9"/>
    <mergeCell ref="CJ10:CK10"/>
    <mergeCell ref="CJ11:CK11"/>
    <mergeCell ref="CJ12:CK12"/>
    <mergeCell ref="CJ13:CK13"/>
    <mergeCell ref="CJ14:CK14"/>
    <mergeCell ref="CJ40:CK40"/>
    <mergeCell ref="CJ41:CK41"/>
    <mergeCell ref="CJ45:CK45"/>
    <mergeCell ref="CJ46:CK46"/>
    <mergeCell ref="CL54:CM54"/>
    <mergeCell ref="CJ47:CK47"/>
    <mergeCell ref="CJ48:CK48"/>
    <mergeCell ref="CJ49:CK49"/>
    <mergeCell ref="CH1:CI1"/>
    <mergeCell ref="CH2:CI2"/>
    <mergeCell ref="CH3:CI3"/>
    <mergeCell ref="CH4:CI4"/>
    <mergeCell ref="CH5:CI5"/>
    <mergeCell ref="CH6:CI6"/>
    <mergeCell ref="CH7:CI7"/>
    <mergeCell ref="CH8:CI8"/>
    <mergeCell ref="CH9:CI9"/>
    <mergeCell ref="CH10:CI10"/>
    <mergeCell ref="CH11:CI11"/>
    <mergeCell ref="CH12:CI12"/>
    <mergeCell ref="CH13:CI13"/>
    <mergeCell ref="CH14:CI14"/>
    <mergeCell ref="CH40:CI40"/>
    <mergeCell ref="CH41:CI41"/>
    <mergeCell ref="CH45:CI45"/>
    <mergeCell ref="CH46:CI46"/>
    <mergeCell ref="CH47:CI47"/>
    <mergeCell ref="CH48:CI48"/>
    <mergeCell ref="CH49:CI49"/>
    <mergeCell ref="CH50:CI50"/>
    <mergeCell ref="CH51:CI51"/>
    <mergeCell ref="CH52:CI52"/>
    <mergeCell ref="CH53:CI53"/>
    <mergeCell ref="CH54:CI54"/>
    <mergeCell ref="CF55:CG55"/>
    <mergeCell ref="D55:E55"/>
    <mergeCell ref="H55:I55"/>
    <mergeCell ref="L55:M55"/>
    <mergeCell ref="R55:S55"/>
    <mergeCell ref="V55:W55"/>
    <mergeCell ref="T55:U55"/>
    <mergeCell ref="AJ55:AK55"/>
    <mergeCell ref="AT55:AU55"/>
    <mergeCell ref="AV55:AW55"/>
    <mergeCell ref="BN55:BO55"/>
    <mergeCell ref="BR55:BS55"/>
    <mergeCell ref="BT55:BU55"/>
    <mergeCell ref="BZ55:CA55"/>
    <mergeCell ref="Z55:AA55"/>
    <mergeCell ref="AB55:AC55"/>
    <mergeCell ref="F55:G55"/>
    <mergeCell ref="BD55:BE55"/>
    <mergeCell ref="AR55:AS55"/>
    <mergeCell ref="AP55:AQ55"/>
    <mergeCell ref="AX55:AY55"/>
    <mergeCell ref="BB55:BC55"/>
    <mergeCell ref="BJ55:BK55"/>
    <mergeCell ref="BL55:BM55"/>
    <mergeCell ref="BP55:BQ55"/>
    <mergeCell ref="CB55:CC55"/>
    <mergeCell ref="AF55:AG55"/>
    <mergeCell ref="CD55:CE55"/>
    <mergeCell ref="X55:Y55"/>
    <mergeCell ref="B55:C55"/>
    <mergeCell ref="J55:K55"/>
    <mergeCell ref="N55:O55"/>
    <mergeCell ref="P55:Q55"/>
    <mergeCell ref="B54:C54"/>
    <mergeCell ref="J54:K54"/>
    <mergeCell ref="N54:O54"/>
    <mergeCell ref="A41:A42"/>
    <mergeCell ref="BZ40:CA40"/>
    <mergeCell ref="Z40:AA40"/>
    <mergeCell ref="AB40:AC40"/>
    <mergeCell ref="F40:G40"/>
    <mergeCell ref="AD40:AE40"/>
    <mergeCell ref="AH40:AI40"/>
    <mergeCell ref="AZ40:BA40"/>
    <mergeCell ref="BF40:BG40"/>
    <mergeCell ref="AD55:AE55"/>
    <mergeCell ref="AH55:AI55"/>
    <mergeCell ref="AZ55:BA55"/>
    <mergeCell ref="BF55:BG55"/>
    <mergeCell ref="BH55:BI55"/>
    <mergeCell ref="BV55:BW55"/>
    <mergeCell ref="BX55:BY55"/>
    <mergeCell ref="B53:C53"/>
    <mergeCell ref="J53:K53"/>
    <mergeCell ref="AL55:AM55"/>
    <mergeCell ref="AN55:AO55"/>
    <mergeCell ref="BH40:BI40"/>
    <mergeCell ref="BV40:BW40"/>
    <mergeCell ref="BX40:BY40"/>
    <mergeCell ref="AZ54:BA54"/>
    <mergeCell ref="BF54:BG54"/>
    <mergeCell ref="AL53:AM53"/>
    <mergeCell ref="AN53:AO53"/>
    <mergeCell ref="AR52:AS52"/>
    <mergeCell ref="CF53:CG53"/>
    <mergeCell ref="CF49:CG49"/>
    <mergeCell ref="AN41:AO41"/>
    <mergeCell ref="AL45:AM45"/>
    <mergeCell ref="AN45:AO45"/>
    <mergeCell ref="AR51:AS51"/>
    <mergeCell ref="BN41:BO41"/>
    <mergeCell ref="BR41:BS41"/>
    <mergeCell ref="BT41:BU41"/>
    <mergeCell ref="BZ47:CA47"/>
    <mergeCell ref="BZ48:CA48"/>
    <mergeCell ref="BZ46:CA46"/>
    <mergeCell ref="BZ49:CA49"/>
    <mergeCell ref="AR41:AS41"/>
    <mergeCell ref="BB41:BC41"/>
    <mergeCell ref="BJ41:BK41"/>
    <mergeCell ref="BT45:BU45"/>
    <mergeCell ref="BD45:BE45"/>
    <mergeCell ref="BN52:BO52"/>
    <mergeCell ref="BD46:BE46"/>
    <mergeCell ref="BD51:BE51"/>
    <mergeCell ref="BB52:BC52"/>
    <mergeCell ref="CD53:CE53"/>
    <mergeCell ref="CD41:CE41"/>
    <mergeCell ref="BV45:BW45"/>
    <mergeCell ref="BX45:BY45"/>
    <mergeCell ref="CD45:CE45"/>
    <mergeCell ref="BD41:BE41"/>
    <mergeCell ref="BV53:BW53"/>
    <mergeCell ref="P54:Q54"/>
    <mergeCell ref="CF54:CG54"/>
    <mergeCell ref="D54:E54"/>
    <mergeCell ref="D53:E53"/>
    <mergeCell ref="H53:I53"/>
    <mergeCell ref="L53:M53"/>
    <mergeCell ref="H54:I54"/>
    <mergeCell ref="L54:M54"/>
    <mergeCell ref="R54:S54"/>
    <mergeCell ref="V54:W54"/>
    <mergeCell ref="T53:U53"/>
    <mergeCell ref="BZ53:CA53"/>
    <mergeCell ref="Z53:AA53"/>
    <mergeCell ref="AH53:AI53"/>
    <mergeCell ref="R53:S53"/>
    <mergeCell ref="V53:W53"/>
    <mergeCell ref="AJ54:AK54"/>
    <mergeCell ref="AJ53:AK53"/>
    <mergeCell ref="N53:O53"/>
    <mergeCell ref="P53:Q53"/>
    <mergeCell ref="BZ54:CA54"/>
    <mergeCell ref="Z54:AA54"/>
    <mergeCell ref="BV54:BW54"/>
    <mergeCell ref="BX54:BY54"/>
    <mergeCell ref="AR54:AS54"/>
    <mergeCell ref="AP54:AQ54"/>
    <mergeCell ref="AX54:AY54"/>
    <mergeCell ref="AH54:AI54"/>
    <mergeCell ref="CD54:CE54"/>
    <mergeCell ref="BN53:BO53"/>
    <mergeCell ref="BP54:BQ54"/>
    <mergeCell ref="AT53:AU53"/>
    <mergeCell ref="B13:C13"/>
    <mergeCell ref="B52:C52"/>
    <mergeCell ref="B46:C46"/>
    <mergeCell ref="D46:E46"/>
    <mergeCell ref="H46:I46"/>
    <mergeCell ref="L46:M46"/>
    <mergeCell ref="J52:K52"/>
    <mergeCell ref="N52:O52"/>
    <mergeCell ref="P52:Q52"/>
    <mergeCell ref="CF52:CG52"/>
    <mergeCell ref="D52:E52"/>
    <mergeCell ref="H52:I52"/>
    <mergeCell ref="L52:M52"/>
    <mergeCell ref="R52:S52"/>
    <mergeCell ref="V52:W52"/>
    <mergeCell ref="D49:E49"/>
    <mergeCell ref="P48:Q48"/>
    <mergeCell ref="CF48:CG48"/>
    <mergeCell ref="D47:E47"/>
    <mergeCell ref="H47:I47"/>
    <mergeCell ref="L47:M47"/>
    <mergeCell ref="R47:S47"/>
    <mergeCell ref="V47:W47"/>
    <mergeCell ref="B49:C49"/>
    <mergeCell ref="J49:K49"/>
    <mergeCell ref="N49:O49"/>
    <mergeCell ref="B41:C41"/>
    <mergeCell ref="J41:K41"/>
    <mergeCell ref="N41:O41"/>
    <mergeCell ref="P41:Q41"/>
    <mergeCell ref="CF41:CG41"/>
    <mergeCell ref="V49:W49"/>
    <mergeCell ref="B47:C47"/>
    <mergeCell ref="J47:K47"/>
    <mergeCell ref="N47:O47"/>
    <mergeCell ref="CF47:CG47"/>
    <mergeCell ref="N48:O48"/>
    <mergeCell ref="H48:I48"/>
    <mergeCell ref="L48:M48"/>
    <mergeCell ref="R48:S48"/>
    <mergeCell ref="V48:W48"/>
    <mergeCell ref="D48:E48"/>
    <mergeCell ref="B48:C48"/>
    <mergeCell ref="J48:K48"/>
    <mergeCell ref="T49:U49"/>
    <mergeCell ref="P49:Q49"/>
    <mergeCell ref="AD49:AE49"/>
    <mergeCell ref="BN48:BO48"/>
    <mergeCell ref="BR48:BS48"/>
    <mergeCell ref="BT48:BU48"/>
    <mergeCell ref="AR47:AS47"/>
    <mergeCell ref="AR48:AS48"/>
    <mergeCell ref="Z47:AA47"/>
    <mergeCell ref="Z48:AA48"/>
    <mergeCell ref="T48:U48"/>
    <mergeCell ref="BV47:BW47"/>
    <mergeCell ref="BX47:BY47"/>
    <mergeCell ref="CD47:CE47"/>
    <mergeCell ref="BV48:BW48"/>
    <mergeCell ref="BX48:BY48"/>
    <mergeCell ref="CD48:CE48"/>
    <mergeCell ref="CB48:CC48"/>
    <mergeCell ref="BL49:BM49"/>
    <mergeCell ref="BD48:BE48"/>
    <mergeCell ref="B12:C12"/>
    <mergeCell ref="J12:K12"/>
    <mergeCell ref="N12:O12"/>
    <mergeCell ref="P12:Q12"/>
    <mergeCell ref="CF12:CG12"/>
    <mergeCell ref="J46:K46"/>
    <mergeCell ref="N46:O46"/>
    <mergeCell ref="P46:Q46"/>
    <mergeCell ref="CF46:CG46"/>
    <mergeCell ref="H11:I11"/>
    <mergeCell ref="L11:M11"/>
    <mergeCell ref="P14:Q14"/>
    <mergeCell ref="CF14:CG14"/>
    <mergeCell ref="D14:E14"/>
    <mergeCell ref="H14:I14"/>
    <mergeCell ref="L14:M14"/>
    <mergeCell ref="R14:S14"/>
    <mergeCell ref="CF40:CG40"/>
    <mergeCell ref="R46:S46"/>
    <mergeCell ref="V46:W46"/>
    <mergeCell ref="D41:E41"/>
    <mergeCell ref="D13:E13"/>
    <mergeCell ref="H13:I13"/>
    <mergeCell ref="L13:M13"/>
    <mergeCell ref="R13:S13"/>
    <mergeCell ref="J40:K40"/>
    <mergeCell ref="N40:O40"/>
    <mergeCell ref="D12:E12"/>
    <mergeCell ref="B11:C11"/>
    <mergeCell ref="CF11:CG11"/>
    <mergeCell ref="B45:C45"/>
    <mergeCell ref="V13:W13"/>
    <mergeCell ref="D9:E9"/>
    <mergeCell ref="H9:I9"/>
    <mergeCell ref="L9:M9"/>
    <mergeCell ref="R9:S9"/>
    <mergeCell ref="V9:W9"/>
    <mergeCell ref="R11:S11"/>
    <mergeCell ref="V11:W11"/>
    <mergeCell ref="P40:Q40"/>
    <mergeCell ref="T41:U41"/>
    <mergeCell ref="T45:U45"/>
    <mergeCell ref="T47:U47"/>
    <mergeCell ref="F14:G14"/>
    <mergeCell ref="J13:K13"/>
    <mergeCell ref="N13:O13"/>
    <mergeCell ref="P13:Q13"/>
    <mergeCell ref="J11:K11"/>
    <mergeCell ref="N11:O11"/>
    <mergeCell ref="P11:Q11"/>
    <mergeCell ref="J45:K45"/>
    <mergeCell ref="N45:O45"/>
    <mergeCell ref="P45:Q45"/>
    <mergeCell ref="H12:I12"/>
    <mergeCell ref="F10:G10"/>
    <mergeCell ref="V14:W14"/>
    <mergeCell ref="T13:U13"/>
    <mergeCell ref="F12:G12"/>
    <mergeCell ref="H41:I41"/>
    <mergeCell ref="L41:M41"/>
    <mergeCell ref="R41:S41"/>
    <mergeCell ref="V41:W41"/>
    <mergeCell ref="R45:S45"/>
    <mergeCell ref="V45:W45"/>
    <mergeCell ref="B10:C10"/>
    <mergeCell ref="J10:K10"/>
    <mergeCell ref="N10:O10"/>
    <mergeCell ref="P10:Q10"/>
    <mergeCell ref="CF10:CG10"/>
    <mergeCell ref="H10:I10"/>
    <mergeCell ref="L10:M10"/>
    <mergeCell ref="R10:S10"/>
    <mergeCell ref="V10:W10"/>
    <mergeCell ref="D11:E11"/>
    <mergeCell ref="BH11:BI11"/>
    <mergeCell ref="AJ11:AK11"/>
    <mergeCell ref="AT11:AU11"/>
    <mergeCell ref="AV11:AW11"/>
    <mergeCell ref="AB11:AC11"/>
    <mergeCell ref="F11:G11"/>
    <mergeCell ref="CB11:CC11"/>
    <mergeCell ref="D10:E10"/>
    <mergeCell ref="BV10:BW10"/>
    <mergeCell ref="BX10:BY10"/>
    <mergeCell ref="CD10:CE10"/>
    <mergeCell ref="AD11:AE11"/>
    <mergeCell ref="AH11:AI11"/>
    <mergeCell ref="AF11:AG11"/>
    <mergeCell ref="AZ11:BA11"/>
    <mergeCell ref="BJ10:BK10"/>
    <mergeCell ref="BL10:BM10"/>
    <mergeCell ref="T11:U11"/>
    <mergeCell ref="BT11:BU11"/>
    <mergeCell ref="BZ11:CA11"/>
    <mergeCell ref="AD10:AE10"/>
    <mergeCell ref="AH10:AI10"/>
    <mergeCell ref="V7:W7"/>
    <mergeCell ref="F8:G8"/>
    <mergeCell ref="AF6:AG6"/>
    <mergeCell ref="AJ10:AK10"/>
    <mergeCell ref="AT10:AU10"/>
    <mergeCell ref="AV10:AW10"/>
    <mergeCell ref="F7:G7"/>
    <mergeCell ref="V8:W8"/>
    <mergeCell ref="AF9:AG9"/>
    <mergeCell ref="AL6:AM6"/>
    <mergeCell ref="AN6:AO6"/>
    <mergeCell ref="AL7:AM7"/>
    <mergeCell ref="AN7:AO7"/>
    <mergeCell ref="AL8:AM8"/>
    <mergeCell ref="AP7:AQ7"/>
    <mergeCell ref="AP8:AQ8"/>
    <mergeCell ref="AP9:AQ9"/>
    <mergeCell ref="J7:K7"/>
    <mergeCell ref="AP10:AQ10"/>
    <mergeCell ref="T8:U8"/>
    <mergeCell ref="T9:U9"/>
    <mergeCell ref="T10:U10"/>
    <mergeCell ref="AP6:AQ6"/>
    <mergeCell ref="AV9:AW9"/>
    <mergeCell ref="D1:E1"/>
    <mergeCell ref="B2:C2"/>
    <mergeCell ref="B1:C1"/>
    <mergeCell ref="J1:K1"/>
    <mergeCell ref="D4:E4"/>
    <mergeCell ref="H4:I4"/>
    <mergeCell ref="L4:M4"/>
    <mergeCell ref="R4:S4"/>
    <mergeCell ref="V4:W4"/>
    <mergeCell ref="R2:S2"/>
    <mergeCell ref="V2:W2"/>
    <mergeCell ref="N1:O1"/>
    <mergeCell ref="P1:Q1"/>
    <mergeCell ref="CF1:CG1"/>
    <mergeCell ref="H1:I1"/>
    <mergeCell ref="AJ1:AK1"/>
    <mergeCell ref="AT1:AU1"/>
    <mergeCell ref="AV1:AW1"/>
    <mergeCell ref="AJ2:AK2"/>
    <mergeCell ref="AT2:AU2"/>
    <mergeCell ref="AV2:AW2"/>
    <mergeCell ref="AJ3:AK3"/>
    <mergeCell ref="AT3:AU3"/>
    <mergeCell ref="AV3:AW3"/>
    <mergeCell ref="AJ4:AK4"/>
    <mergeCell ref="AT4:AU4"/>
    <mergeCell ref="AV4:AW4"/>
    <mergeCell ref="BH1:BI1"/>
    <mergeCell ref="BN1:BO1"/>
    <mergeCell ref="CF2:CG2"/>
    <mergeCell ref="D2:E2"/>
    <mergeCell ref="H2:I2"/>
    <mergeCell ref="B40:C40"/>
    <mergeCell ref="D3:E3"/>
    <mergeCell ref="AB14:AC14"/>
    <mergeCell ref="BT5:BU5"/>
    <mergeCell ref="BN7:BO7"/>
    <mergeCell ref="BR7:BS7"/>
    <mergeCell ref="B4:C4"/>
    <mergeCell ref="J4:K4"/>
    <mergeCell ref="N4:O4"/>
    <mergeCell ref="P4:Q4"/>
    <mergeCell ref="CF4:CG4"/>
    <mergeCell ref="B3:C3"/>
    <mergeCell ref="J3:K3"/>
    <mergeCell ref="N3:O3"/>
    <mergeCell ref="P3:Q3"/>
    <mergeCell ref="CF3:CG3"/>
    <mergeCell ref="H3:I3"/>
    <mergeCell ref="B9:C9"/>
    <mergeCell ref="J9:K9"/>
    <mergeCell ref="N9:O9"/>
    <mergeCell ref="P9:Q9"/>
    <mergeCell ref="CF9:CG9"/>
    <mergeCell ref="B8:C8"/>
    <mergeCell ref="J8:K8"/>
    <mergeCell ref="N8:O8"/>
    <mergeCell ref="P8:Q8"/>
    <mergeCell ref="CF8:CG8"/>
    <mergeCell ref="H8:I8"/>
    <mergeCell ref="L8:M8"/>
    <mergeCell ref="R8:S8"/>
    <mergeCell ref="AD9:AE9"/>
    <mergeCell ref="B7:C7"/>
    <mergeCell ref="CF7:CG7"/>
    <mergeCell ref="B5:C5"/>
    <mergeCell ref="J5:K5"/>
    <mergeCell ref="N5:O5"/>
    <mergeCell ref="P5:Q5"/>
    <mergeCell ref="CF5:CG5"/>
    <mergeCell ref="AJ12:AK12"/>
    <mergeCell ref="AT12:AU12"/>
    <mergeCell ref="B14:C14"/>
    <mergeCell ref="J14:K14"/>
    <mergeCell ref="N14:O14"/>
    <mergeCell ref="BN8:BO8"/>
    <mergeCell ref="BR8:BS8"/>
    <mergeCell ref="BT8:BU8"/>
    <mergeCell ref="BV8:BW8"/>
    <mergeCell ref="BX8:BY8"/>
    <mergeCell ref="CD8:CE8"/>
    <mergeCell ref="AJ8:AK8"/>
    <mergeCell ref="AT8:AU8"/>
    <mergeCell ref="AV8:AW8"/>
    <mergeCell ref="AJ9:AK9"/>
    <mergeCell ref="CD9:CE9"/>
    <mergeCell ref="BJ9:BK9"/>
    <mergeCell ref="AL10:AM10"/>
    <mergeCell ref="AN10:AO10"/>
    <mergeCell ref="AL11:AM11"/>
    <mergeCell ref="AN11:AO11"/>
    <mergeCell ref="AB9:AC9"/>
    <mergeCell ref="F9:G9"/>
    <mergeCell ref="AB10:AC10"/>
    <mergeCell ref="AH8:AI8"/>
    <mergeCell ref="AH7:AI7"/>
    <mergeCell ref="D7:E7"/>
    <mergeCell ref="H7:I7"/>
    <mergeCell ref="L7:M7"/>
    <mergeCell ref="R7:S7"/>
    <mergeCell ref="D5:E5"/>
    <mergeCell ref="H5:I5"/>
    <mergeCell ref="L5:M5"/>
    <mergeCell ref="AD8:AE8"/>
    <mergeCell ref="AL2:AM2"/>
    <mergeCell ref="AN2:AO2"/>
    <mergeCell ref="AL3:AM3"/>
    <mergeCell ref="AN3:AO3"/>
    <mergeCell ref="AL4:AM4"/>
    <mergeCell ref="AN4:AO4"/>
    <mergeCell ref="AL5:AM5"/>
    <mergeCell ref="AN5:AO5"/>
    <mergeCell ref="N2:O2"/>
    <mergeCell ref="P2:Q2"/>
    <mergeCell ref="N7:O7"/>
    <mergeCell ref="P7:Q7"/>
    <mergeCell ref="F2:G2"/>
    <mergeCell ref="AB3:AC3"/>
    <mergeCell ref="F3:G3"/>
    <mergeCell ref="AB4:AC4"/>
    <mergeCell ref="F4:G4"/>
    <mergeCell ref="AB5:AC5"/>
    <mergeCell ref="F5:G5"/>
    <mergeCell ref="AN8:AO8"/>
    <mergeCell ref="AJ5:AK5"/>
    <mergeCell ref="T4:U4"/>
    <mergeCell ref="T5:U5"/>
    <mergeCell ref="T7:U7"/>
    <mergeCell ref="CD4:CE4"/>
    <mergeCell ref="BV5:BW5"/>
    <mergeCell ref="AZ2:BA2"/>
    <mergeCell ref="BB3:BC3"/>
    <mergeCell ref="BB4:BC4"/>
    <mergeCell ref="AJ40:AK40"/>
    <mergeCell ref="AH49:AI49"/>
    <mergeCell ref="AN13:AO13"/>
    <mergeCell ref="AL41:AM41"/>
    <mergeCell ref="CF45:CG45"/>
    <mergeCell ref="D45:E45"/>
    <mergeCell ref="H45:I45"/>
    <mergeCell ref="L45:M45"/>
    <mergeCell ref="P47:Q47"/>
    <mergeCell ref="D40:E40"/>
    <mergeCell ref="H40:I40"/>
    <mergeCell ref="L40:M40"/>
    <mergeCell ref="R40:S40"/>
    <mergeCell ref="V40:W40"/>
    <mergeCell ref="T40:U40"/>
    <mergeCell ref="CF13:CG13"/>
    <mergeCell ref="H49:I49"/>
    <mergeCell ref="L49:M49"/>
    <mergeCell ref="R49:S49"/>
    <mergeCell ref="AJ14:AK14"/>
    <mergeCell ref="L2:M2"/>
    <mergeCell ref="L3:M3"/>
    <mergeCell ref="R3:S3"/>
    <mergeCell ref="V3:W3"/>
    <mergeCell ref="R5:S5"/>
    <mergeCell ref="V5:W5"/>
    <mergeCell ref="D8:E8"/>
    <mergeCell ref="X46:Y46"/>
    <mergeCell ref="X47:Y47"/>
    <mergeCell ref="X48:Y48"/>
    <mergeCell ref="X49:Y49"/>
    <mergeCell ref="X51:Y51"/>
    <mergeCell ref="AB45:AC45"/>
    <mergeCell ref="AD41:AE41"/>
    <mergeCell ref="AH41:AI41"/>
    <mergeCell ref="AD45:AE45"/>
    <mergeCell ref="AF51:AG51"/>
    <mergeCell ref="AL47:AM47"/>
    <mergeCell ref="AN47:AO47"/>
    <mergeCell ref="AB52:AC52"/>
    <mergeCell ref="AP49:AQ49"/>
    <mergeCell ref="AR50:AS50"/>
    <mergeCell ref="AH52:AI52"/>
    <mergeCell ref="Z52:AA52"/>
    <mergeCell ref="Z45:AA45"/>
    <mergeCell ref="AN52:AO52"/>
    <mergeCell ref="AF48:AG48"/>
    <mergeCell ref="AF46:AG46"/>
    <mergeCell ref="AH47:AI47"/>
    <mergeCell ref="AR45:AS45"/>
    <mergeCell ref="AF52:AG52"/>
    <mergeCell ref="AD48:AE48"/>
    <mergeCell ref="AH48:AI48"/>
    <mergeCell ref="AD46:AE46"/>
    <mergeCell ref="AL52:AM52"/>
    <mergeCell ref="AJ41:AK41"/>
    <mergeCell ref="AH46:AI46"/>
    <mergeCell ref="AL9:AM9"/>
    <mergeCell ref="AP13:AQ13"/>
    <mergeCell ref="Z11:AA11"/>
    <mergeCell ref="Z12:AA12"/>
    <mergeCell ref="AF40:AG40"/>
    <mergeCell ref="AL40:AM40"/>
    <mergeCell ref="AN40:AO40"/>
    <mergeCell ref="AR40:AS40"/>
    <mergeCell ref="AP40:AQ40"/>
    <mergeCell ref="Z13:AA13"/>
    <mergeCell ref="Z14:AA14"/>
    <mergeCell ref="BZ1:CA1"/>
    <mergeCell ref="Z1:AA1"/>
    <mergeCell ref="BZ2:CA2"/>
    <mergeCell ref="Z2:AA2"/>
    <mergeCell ref="BZ3:CA3"/>
    <mergeCell ref="Z3:AA3"/>
    <mergeCell ref="BZ4:CA4"/>
    <mergeCell ref="Z4:AA4"/>
    <mergeCell ref="BZ5:CA5"/>
    <mergeCell ref="Z5:AA5"/>
    <mergeCell ref="BZ7:CA7"/>
    <mergeCell ref="Z7:AA7"/>
    <mergeCell ref="BZ8:CA8"/>
    <mergeCell ref="Z8:AA8"/>
    <mergeCell ref="BZ9:CA9"/>
    <mergeCell ref="Z9:AA9"/>
    <mergeCell ref="BZ10:CA10"/>
    <mergeCell ref="Z10:AA10"/>
    <mergeCell ref="BH5:BI5"/>
    <mergeCell ref="AZ7:BA7"/>
    <mergeCell ref="BF7:BG7"/>
    <mergeCell ref="BH7:BI7"/>
    <mergeCell ref="AZ8:BA8"/>
    <mergeCell ref="BF8:BG8"/>
    <mergeCell ref="BH8:BI8"/>
    <mergeCell ref="AZ9:BA9"/>
    <mergeCell ref="BF9:BG9"/>
    <mergeCell ref="BH9:BI9"/>
    <mergeCell ref="AZ6:BA6"/>
    <mergeCell ref="BF6:BG6"/>
    <mergeCell ref="BH6:BI6"/>
    <mergeCell ref="AN1:AO1"/>
    <mergeCell ref="X1:Y1"/>
    <mergeCell ref="T52:U52"/>
    <mergeCell ref="J2:K2"/>
    <mergeCell ref="T46:U46"/>
    <mergeCell ref="F13:G13"/>
    <mergeCell ref="AB41:AC41"/>
    <mergeCell ref="F41:G41"/>
    <mergeCell ref="T54:U54"/>
    <mergeCell ref="AD54:AE54"/>
    <mergeCell ref="AV53:AW53"/>
    <mergeCell ref="AJ46:AK46"/>
    <mergeCell ref="AT46:AU46"/>
    <mergeCell ref="AJ49:AK49"/>
    <mergeCell ref="AL54:AM54"/>
    <mergeCell ref="AN54:AO54"/>
    <mergeCell ref="BR53:BS53"/>
    <mergeCell ref="BT53:BU53"/>
    <mergeCell ref="BN54:BO54"/>
    <mergeCell ref="BR54:BS54"/>
    <mergeCell ref="BT54:BU54"/>
    <mergeCell ref="BJ52:BK52"/>
    <mergeCell ref="BL52:BM52"/>
    <mergeCell ref="AZ48:BA48"/>
    <mergeCell ref="BP46:BQ46"/>
    <mergeCell ref="BR49:BS49"/>
    <mergeCell ref="BT49:BU49"/>
    <mergeCell ref="BN47:BO47"/>
    <mergeCell ref="BR47:BS47"/>
    <mergeCell ref="BT47:BU47"/>
    <mergeCell ref="BB54:BC54"/>
    <mergeCell ref="BT46:BU46"/>
    <mergeCell ref="BN49:BO49"/>
    <mergeCell ref="V12:W12"/>
    <mergeCell ref="T2:U2"/>
    <mergeCell ref="V1:W1"/>
    <mergeCell ref="T14:U14"/>
    <mergeCell ref="Z41:AA41"/>
    <mergeCell ref="AB8:AC8"/>
    <mergeCell ref="R1:S1"/>
    <mergeCell ref="T12:U12"/>
    <mergeCell ref="F52:G52"/>
    <mergeCell ref="AB53:AC53"/>
    <mergeCell ref="F53:G53"/>
    <mergeCell ref="AB54:AC54"/>
    <mergeCell ref="F54:G54"/>
    <mergeCell ref="AD1:AE1"/>
    <mergeCell ref="AD7:AE7"/>
    <mergeCell ref="AD12:AE12"/>
    <mergeCell ref="AD47:AE47"/>
    <mergeCell ref="AD52:AE52"/>
    <mergeCell ref="AB6:AC6"/>
    <mergeCell ref="F6:G6"/>
    <mergeCell ref="AB47:AC47"/>
    <mergeCell ref="F47:G47"/>
    <mergeCell ref="AB48:AC48"/>
    <mergeCell ref="F48:G48"/>
    <mergeCell ref="AB46:AC46"/>
    <mergeCell ref="F46:G46"/>
    <mergeCell ref="AB49:AC49"/>
    <mergeCell ref="F49:G49"/>
    <mergeCell ref="AB12:AC12"/>
    <mergeCell ref="AB13:AC13"/>
    <mergeCell ref="L1:M1"/>
    <mergeCell ref="T3:U3"/>
    <mergeCell ref="AL1:AM1"/>
    <mergeCell ref="AZ12:BA12"/>
    <mergeCell ref="BF12:BG12"/>
    <mergeCell ref="BD2:BE2"/>
    <mergeCell ref="BD3:BE3"/>
    <mergeCell ref="AZ5:BA5"/>
    <mergeCell ref="AZ10:BA10"/>
    <mergeCell ref="BF10:BG10"/>
    <mergeCell ref="BH12:BI12"/>
    <mergeCell ref="AB1:AC1"/>
    <mergeCell ref="F1:G1"/>
    <mergeCell ref="AB2:AC2"/>
    <mergeCell ref="T1:U1"/>
    <mergeCell ref="F45:G45"/>
    <mergeCell ref="AB7:AC7"/>
    <mergeCell ref="AH1:AI1"/>
    <mergeCell ref="AD2:AE2"/>
    <mergeCell ref="AH2:AI2"/>
    <mergeCell ref="AD3:AE3"/>
    <mergeCell ref="AH3:AI3"/>
    <mergeCell ref="AD4:AE4"/>
    <mergeCell ref="AH4:AI4"/>
    <mergeCell ref="AD5:AE5"/>
    <mergeCell ref="AH5:AI5"/>
    <mergeCell ref="AF10:AG10"/>
    <mergeCell ref="AF45:AG45"/>
    <mergeCell ref="AD14:AE14"/>
    <mergeCell ref="AD6:AE6"/>
    <mergeCell ref="AH6:AI6"/>
    <mergeCell ref="AF13:AG13"/>
    <mergeCell ref="L12:M12"/>
    <mergeCell ref="R12:S12"/>
    <mergeCell ref="AF14:AG14"/>
    <mergeCell ref="AH12:AI12"/>
    <mergeCell ref="AD13:AE13"/>
    <mergeCell ref="AR3:AS3"/>
    <mergeCell ref="AZ13:BA13"/>
    <mergeCell ref="AL12:AM12"/>
    <mergeCell ref="AN12:AO12"/>
    <mergeCell ref="AL13:AM13"/>
    <mergeCell ref="BF13:BG13"/>
    <mergeCell ref="BF4:BG4"/>
    <mergeCell ref="AX10:AY10"/>
    <mergeCell ref="AP11:AQ11"/>
    <mergeCell ref="AX11:AY11"/>
    <mergeCell ref="AP12:AQ12"/>
    <mergeCell ref="AX12:AY12"/>
    <mergeCell ref="AR12:AS12"/>
    <mergeCell ref="AV12:AW12"/>
    <mergeCell ref="AR13:AS13"/>
    <mergeCell ref="AR7:AS7"/>
    <mergeCell ref="AR8:AS8"/>
    <mergeCell ref="AR9:AS9"/>
    <mergeCell ref="AR10:AS10"/>
    <mergeCell ref="AR11:AS11"/>
    <mergeCell ref="AN9:AO9"/>
    <mergeCell ref="AT5:AU5"/>
    <mergeCell ref="AV5:AW5"/>
    <mergeCell ref="AJ7:AK7"/>
    <mergeCell ref="AT7:AU7"/>
    <mergeCell ref="AV7:AW7"/>
    <mergeCell ref="AP1:AQ1"/>
    <mergeCell ref="AX1:AY1"/>
    <mergeCell ref="AP2:AQ2"/>
    <mergeCell ref="AX2:AY2"/>
    <mergeCell ref="AP3:AQ3"/>
    <mergeCell ref="AX3:AY3"/>
    <mergeCell ref="AP4:AQ4"/>
    <mergeCell ref="AX4:AY4"/>
    <mergeCell ref="AP5:AQ5"/>
    <mergeCell ref="AX5:AY5"/>
    <mergeCell ref="AR2:AS2"/>
    <mergeCell ref="AR4:AS4"/>
    <mergeCell ref="BT1:BU1"/>
    <mergeCell ref="BN2:BO2"/>
    <mergeCell ref="BR2:BS2"/>
    <mergeCell ref="BT2:BU2"/>
    <mergeCell ref="BN3:BO3"/>
    <mergeCell ref="BR3:BS3"/>
    <mergeCell ref="BJ1:BK1"/>
    <mergeCell ref="BR4:BS4"/>
    <mergeCell ref="BT4:BU4"/>
    <mergeCell ref="BN5:BO5"/>
    <mergeCell ref="BF2:BG2"/>
    <mergeCell ref="BH2:BI2"/>
    <mergeCell ref="BL3:BM3"/>
    <mergeCell ref="BL1:BM1"/>
    <mergeCell ref="BJ2:BK2"/>
    <mergeCell ref="BL2:BM2"/>
    <mergeCell ref="BJ3:BK3"/>
    <mergeCell ref="BJ4:BK4"/>
    <mergeCell ref="BL4:BM4"/>
    <mergeCell ref="BJ5:BK5"/>
    <mergeCell ref="CB52:CC52"/>
    <mergeCell ref="CB47:CC47"/>
    <mergeCell ref="BV49:BW49"/>
    <mergeCell ref="BX49:BY49"/>
    <mergeCell ref="CD49:CE49"/>
    <mergeCell ref="BV52:BW52"/>
    <mergeCell ref="BX52:BY52"/>
    <mergeCell ref="CD52:CE52"/>
    <mergeCell ref="CB6:CC6"/>
    <mergeCell ref="CD14:CE14"/>
    <mergeCell ref="BZ13:CA13"/>
    <mergeCell ref="CB51:CC51"/>
    <mergeCell ref="CD40:CE40"/>
    <mergeCell ref="BX11:BY11"/>
    <mergeCell ref="CD11:CE11"/>
    <mergeCell ref="BV12:BW12"/>
    <mergeCell ref="BX12:BY12"/>
    <mergeCell ref="CD12:CE12"/>
    <mergeCell ref="BV13:BW13"/>
    <mergeCell ref="AR1:AS1"/>
    <mergeCell ref="BJ7:BK7"/>
    <mergeCell ref="BL7:BM7"/>
    <mergeCell ref="BB8:BC8"/>
    <mergeCell ref="BJ8:BK8"/>
    <mergeCell ref="BL8:BM8"/>
    <mergeCell ref="BV7:BW7"/>
    <mergeCell ref="BX7:BY7"/>
    <mergeCell ref="CD7:CE7"/>
    <mergeCell ref="BV6:BW6"/>
    <mergeCell ref="BX6:BY6"/>
    <mergeCell ref="CD6:CE6"/>
    <mergeCell ref="BX46:BY46"/>
    <mergeCell ref="CD46:CE46"/>
    <mergeCell ref="BV41:BW41"/>
    <mergeCell ref="BX41:BY41"/>
    <mergeCell ref="CB12:CC12"/>
    <mergeCell ref="CB13:CC13"/>
    <mergeCell ref="BZ45:CA45"/>
    <mergeCell ref="CD1:CE1"/>
    <mergeCell ref="BV2:BW2"/>
    <mergeCell ref="BX2:BY2"/>
    <mergeCell ref="CD2:CE2"/>
    <mergeCell ref="BV3:BW3"/>
    <mergeCell ref="BX3:BY3"/>
    <mergeCell ref="CD3:CE3"/>
    <mergeCell ref="BX1:BY1"/>
    <mergeCell ref="BX4:BY4"/>
    <mergeCell ref="CD5:CE5"/>
    <mergeCell ref="BX5:BY5"/>
    <mergeCell ref="BL5:BM5"/>
    <mergeCell ref="BF1:BG1"/>
    <mergeCell ref="AR5:AS5"/>
    <mergeCell ref="AZ3:BA3"/>
    <mergeCell ref="BF3:BG3"/>
    <mergeCell ref="BH3:BI3"/>
    <mergeCell ref="AZ4:BA4"/>
    <mergeCell ref="BH4:BI4"/>
    <mergeCell ref="BD4:BE4"/>
    <mergeCell ref="BX13:BY13"/>
    <mergeCell ref="CD13:CE13"/>
    <mergeCell ref="AZ41:BA41"/>
    <mergeCell ref="AT14:AU14"/>
    <mergeCell ref="AV14:AW14"/>
    <mergeCell ref="AX41:AY41"/>
    <mergeCell ref="BN46:BO46"/>
    <mergeCell ref="BR46:BS46"/>
    <mergeCell ref="CB1:CC1"/>
    <mergeCell ref="AF1:AG1"/>
    <mergeCell ref="BP2:BQ2"/>
    <mergeCell ref="CB2:CC2"/>
    <mergeCell ref="AF2:AG2"/>
    <mergeCell ref="BP3:BQ3"/>
    <mergeCell ref="CB3:CC3"/>
    <mergeCell ref="AF3:AG3"/>
    <mergeCell ref="BP4:BQ4"/>
    <mergeCell ref="CB4:CC4"/>
    <mergeCell ref="AF4:AG4"/>
    <mergeCell ref="BP5:BQ5"/>
    <mergeCell ref="CB5:CC5"/>
    <mergeCell ref="AF5:AG5"/>
    <mergeCell ref="BP7:BQ7"/>
    <mergeCell ref="BP10:BQ10"/>
    <mergeCell ref="CB10:CC10"/>
    <mergeCell ref="AZ1:BA1"/>
    <mergeCell ref="BB2:BC2"/>
    <mergeCell ref="BV1:BW1"/>
    <mergeCell ref="BL13:BM13"/>
    <mergeCell ref="BB10:BC10"/>
    <mergeCell ref="BR13:BS13"/>
    <mergeCell ref="BJ11:BK11"/>
    <mergeCell ref="BL11:BM11"/>
    <mergeCell ref="BV11:BW11"/>
    <mergeCell ref="BR5:BS5"/>
    <mergeCell ref="AT13:AU13"/>
    <mergeCell ref="BD13:BE13"/>
    <mergeCell ref="BB11:BC11"/>
    <mergeCell ref="BB5:BC5"/>
    <mergeCell ref="AX13:AY13"/>
    <mergeCell ref="AX7:AY7"/>
    <mergeCell ref="AX8:AY8"/>
    <mergeCell ref="AX9:AY9"/>
    <mergeCell ref="BD5:BE5"/>
    <mergeCell ref="BF5:BG5"/>
    <mergeCell ref="BT7:BU7"/>
    <mergeCell ref="BL41:BM41"/>
    <mergeCell ref="BH41:BI41"/>
    <mergeCell ref="BF41:BG41"/>
    <mergeCell ref="BH10:BI10"/>
    <mergeCell ref="BL9:BM9"/>
    <mergeCell ref="BP41:BQ41"/>
    <mergeCell ref="BP6:BQ6"/>
    <mergeCell ref="BF14:BG14"/>
    <mergeCell ref="BD6:BE6"/>
    <mergeCell ref="BB7:BC7"/>
    <mergeCell ref="BB9:BC9"/>
    <mergeCell ref="AR6:AS6"/>
    <mergeCell ref="AX6:AY6"/>
    <mergeCell ref="BB6:BC6"/>
    <mergeCell ref="BJ6:BK6"/>
    <mergeCell ref="BL6:BM6"/>
    <mergeCell ref="AX14:AY14"/>
    <mergeCell ref="BN12:BO12"/>
    <mergeCell ref="BR12:BS12"/>
    <mergeCell ref="BT12:BU12"/>
    <mergeCell ref="BP12:BQ12"/>
    <mergeCell ref="BP11:BQ11"/>
    <mergeCell ref="BD11:BE11"/>
    <mergeCell ref="BD14:BE14"/>
    <mergeCell ref="BN11:BO11"/>
    <mergeCell ref="BR11:BS11"/>
    <mergeCell ref="BH13:BI13"/>
    <mergeCell ref="BN45:BO45"/>
    <mergeCell ref="BR45:BS45"/>
    <mergeCell ref="BT14:BU14"/>
    <mergeCell ref="BN13:BO13"/>
    <mergeCell ref="BP13:BQ13"/>
    <mergeCell ref="BB13:BC13"/>
    <mergeCell ref="BJ13:BK13"/>
    <mergeCell ref="BJ40:BK40"/>
    <mergeCell ref="BL40:BM40"/>
    <mergeCell ref="BB12:BC12"/>
    <mergeCell ref="BJ12:BK12"/>
    <mergeCell ref="BL12:BM12"/>
    <mergeCell ref="BD1:BE1"/>
    <mergeCell ref="BD7:BE7"/>
    <mergeCell ref="BD12:BE12"/>
    <mergeCell ref="BP1:BQ1"/>
    <mergeCell ref="BB1:BC1"/>
    <mergeCell ref="BR1:BS1"/>
    <mergeCell ref="BR9:BS9"/>
    <mergeCell ref="BT9:BU9"/>
    <mergeCell ref="BN10:BO10"/>
    <mergeCell ref="BR10:BS10"/>
    <mergeCell ref="BT10:BU10"/>
    <mergeCell ref="BF11:BG11"/>
    <mergeCell ref="BD40:BE40"/>
    <mergeCell ref="BZ52:CA52"/>
    <mergeCell ref="AX45:AY45"/>
    <mergeCell ref="AX50:AY50"/>
    <mergeCell ref="BB50:BC50"/>
    <mergeCell ref="AZ52:BA52"/>
    <mergeCell ref="BF52:BG52"/>
    <mergeCell ref="BB49:BC49"/>
    <mergeCell ref="BJ49:BK49"/>
    <mergeCell ref="BB48:BC48"/>
    <mergeCell ref="BJ48:BK48"/>
    <mergeCell ref="BB51:BC51"/>
    <mergeCell ref="BB46:BC46"/>
    <mergeCell ref="BT13:BU13"/>
    <mergeCell ref="AZ45:BA45"/>
    <mergeCell ref="AZ47:BA47"/>
    <mergeCell ref="BP47:BQ47"/>
    <mergeCell ref="BT3:BU3"/>
    <mergeCell ref="BN4:BO4"/>
    <mergeCell ref="BD8:BE8"/>
    <mergeCell ref="BJ54:BK54"/>
    <mergeCell ref="BL54:BM54"/>
    <mergeCell ref="BB53:BC53"/>
    <mergeCell ref="BJ53:BK53"/>
    <mergeCell ref="BL53:BM53"/>
    <mergeCell ref="BB45:BC45"/>
    <mergeCell ref="BJ45:BK45"/>
    <mergeCell ref="BL45:BM45"/>
    <mergeCell ref="BB47:BC47"/>
    <mergeCell ref="BJ47:BK47"/>
    <mergeCell ref="BL47:BM47"/>
    <mergeCell ref="BL48:BM48"/>
    <mergeCell ref="AT54:AU54"/>
    <mergeCell ref="AV54:AW54"/>
    <mergeCell ref="AT52:AU52"/>
    <mergeCell ref="AV52:AW52"/>
    <mergeCell ref="AR53:AS53"/>
    <mergeCell ref="BH54:BI54"/>
    <mergeCell ref="AZ53:BA53"/>
    <mergeCell ref="AZ49:BA49"/>
    <mergeCell ref="CB53:CC53"/>
    <mergeCell ref="BT52:BU52"/>
    <mergeCell ref="BV50:BW50"/>
    <mergeCell ref="CB46:CC46"/>
    <mergeCell ref="BP53:BQ53"/>
    <mergeCell ref="BP14:BQ14"/>
    <mergeCell ref="CB14:CC14"/>
    <mergeCell ref="BP49:BQ49"/>
    <mergeCell ref="CB49:CC49"/>
    <mergeCell ref="BP45:BQ45"/>
    <mergeCell ref="CB45:CC45"/>
    <mergeCell ref="BJ46:BK46"/>
    <mergeCell ref="BL46:BM46"/>
    <mergeCell ref="BB40:BC40"/>
    <mergeCell ref="CB50:CC50"/>
    <mergeCell ref="BX14:BY14"/>
    <mergeCell ref="BH47:BI47"/>
    <mergeCell ref="BF46:BG46"/>
    <mergeCell ref="BH46:BI46"/>
    <mergeCell ref="BD47:BE47"/>
    <mergeCell ref="BD52:BE52"/>
    <mergeCell ref="BH52:BI52"/>
    <mergeCell ref="BF49:BG49"/>
    <mergeCell ref="BH49:BI49"/>
    <mergeCell ref="BF45:BG45"/>
    <mergeCell ref="BF50:BG50"/>
    <mergeCell ref="BH50:BI50"/>
    <mergeCell ref="BD53:BE53"/>
    <mergeCell ref="CB41:CC41"/>
    <mergeCell ref="BX53:BY53"/>
    <mergeCell ref="AJ52:AK52"/>
    <mergeCell ref="BZ41:CA41"/>
    <mergeCell ref="B50:C50"/>
    <mergeCell ref="J50:K50"/>
    <mergeCell ref="N50:O50"/>
    <mergeCell ref="P50:Q50"/>
    <mergeCell ref="BJ50:BK50"/>
    <mergeCell ref="BL50:BM50"/>
    <mergeCell ref="BP50:BQ50"/>
    <mergeCell ref="AF50:AG50"/>
    <mergeCell ref="AF47:AG47"/>
    <mergeCell ref="AJ48:AK48"/>
    <mergeCell ref="AT48:AU48"/>
    <mergeCell ref="AV48:AW48"/>
    <mergeCell ref="AN49:AO49"/>
    <mergeCell ref="AP48:AQ48"/>
    <mergeCell ref="AX40:AY40"/>
    <mergeCell ref="AL48:AM48"/>
    <mergeCell ref="AN48:AO48"/>
    <mergeCell ref="AP52:AQ52"/>
    <mergeCell ref="BR52:BS52"/>
    <mergeCell ref="AT40:AU40"/>
    <mergeCell ref="AV40:AW40"/>
    <mergeCell ref="AP45:AQ45"/>
    <mergeCell ref="AP47:AQ47"/>
    <mergeCell ref="AP50:AQ50"/>
    <mergeCell ref="BP48:BQ48"/>
    <mergeCell ref="BP52:BQ52"/>
    <mergeCell ref="BT50:BU50"/>
    <mergeCell ref="Z46:AA46"/>
    <mergeCell ref="Z49:AA49"/>
    <mergeCell ref="AH45:AI45"/>
    <mergeCell ref="CB54:CC54"/>
    <mergeCell ref="AF54:AG54"/>
    <mergeCell ref="BX51:BY51"/>
    <mergeCell ref="BP51:BQ51"/>
    <mergeCell ref="B51:C51"/>
    <mergeCell ref="J51:K51"/>
    <mergeCell ref="N51:O51"/>
    <mergeCell ref="P51:Q51"/>
    <mergeCell ref="X53:Y53"/>
    <mergeCell ref="X54:Y54"/>
    <mergeCell ref="AJ45:AK45"/>
    <mergeCell ref="AJ47:AK47"/>
    <mergeCell ref="AV47:AW47"/>
    <mergeCell ref="AX48:AY48"/>
    <mergeCell ref="AP46:AQ46"/>
    <mergeCell ref="AX46:AY46"/>
    <mergeCell ref="AR46:AS46"/>
    <mergeCell ref="AX52:AY52"/>
    <mergeCell ref="AF49:AG49"/>
    <mergeCell ref="AF53:AG53"/>
    <mergeCell ref="AP53:AQ53"/>
    <mergeCell ref="AX53:AY53"/>
    <mergeCell ref="AL46:AM46"/>
    <mergeCell ref="AN46:AO46"/>
    <mergeCell ref="AL49:AM49"/>
    <mergeCell ref="AD53:AE53"/>
    <mergeCell ref="BD54:BE54"/>
    <mergeCell ref="BF53:BG53"/>
    <mergeCell ref="BH53:BI53"/>
    <mergeCell ref="AV46:AW46"/>
    <mergeCell ref="AZ46:BA46"/>
    <mergeCell ref="X52:Y52"/>
    <mergeCell ref="B6:C6"/>
    <mergeCell ref="J6:K6"/>
    <mergeCell ref="N6:O6"/>
    <mergeCell ref="P6:Q6"/>
    <mergeCell ref="AF41:AG41"/>
    <mergeCell ref="BP40:BQ40"/>
    <mergeCell ref="CB40:CC40"/>
    <mergeCell ref="BN40:BO40"/>
    <mergeCell ref="BR40:BS40"/>
    <mergeCell ref="BT40:BU40"/>
    <mergeCell ref="AT49:AU49"/>
    <mergeCell ref="AV49:AW49"/>
    <mergeCell ref="AT45:AU45"/>
    <mergeCell ref="AV45:AW45"/>
    <mergeCell ref="AT47:AU47"/>
    <mergeCell ref="AX49:AY49"/>
    <mergeCell ref="BH45:BI45"/>
    <mergeCell ref="AV41:AW41"/>
    <mergeCell ref="BH48:BI48"/>
    <mergeCell ref="BF47:BG47"/>
    <mergeCell ref="AX47:AY47"/>
    <mergeCell ref="AP41:AQ41"/>
    <mergeCell ref="AP14:AQ14"/>
    <mergeCell ref="BF48:BG48"/>
    <mergeCell ref="AH14:AI14"/>
    <mergeCell ref="AZ14:BA14"/>
    <mergeCell ref="BH14:BI14"/>
    <mergeCell ref="BV14:BW14"/>
    <mergeCell ref="BV46:BW46"/>
    <mergeCell ref="AT41:AU41"/>
    <mergeCell ref="BD49:BE49"/>
    <mergeCell ref="AR49:AS49"/>
    <mergeCell ref="D6:E6"/>
    <mergeCell ref="H6:I6"/>
    <mergeCell ref="L6:M6"/>
    <mergeCell ref="R6:S6"/>
    <mergeCell ref="V6:W6"/>
    <mergeCell ref="T6:U6"/>
    <mergeCell ref="AJ6:AK6"/>
    <mergeCell ref="AT6:AU6"/>
    <mergeCell ref="AV6:AW6"/>
    <mergeCell ref="BN6:BO6"/>
    <mergeCell ref="BR6:BS6"/>
    <mergeCell ref="BT6:BU6"/>
    <mergeCell ref="BZ6:CA6"/>
    <mergeCell ref="Z6:AA6"/>
    <mergeCell ref="BR14:BS14"/>
    <mergeCell ref="BB14:BC14"/>
    <mergeCell ref="BJ14:BK14"/>
    <mergeCell ref="BL14:BM14"/>
    <mergeCell ref="AN14:AO14"/>
    <mergeCell ref="BN14:BO14"/>
    <mergeCell ref="BZ12:CA12"/>
    <mergeCell ref="BV9:BW9"/>
    <mergeCell ref="BX9:BY9"/>
    <mergeCell ref="AF12:AG12"/>
    <mergeCell ref="AF7:AG7"/>
    <mergeCell ref="BP8:BQ8"/>
    <mergeCell ref="AF8:AG8"/>
    <mergeCell ref="BP9:BQ9"/>
    <mergeCell ref="AH13:AI13"/>
    <mergeCell ref="AV13:AW13"/>
    <mergeCell ref="AT9:AU9"/>
    <mergeCell ref="AJ13:AK13"/>
    <mergeCell ref="D50:E50"/>
    <mergeCell ref="H50:I50"/>
    <mergeCell ref="L50:M50"/>
    <mergeCell ref="R50:S50"/>
    <mergeCell ref="V50:W50"/>
    <mergeCell ref="T50:U50"/>
    <mergeCell ref="AJ50:AK50"/>
    <mergeCell ref="AT50:AU50"/>
    <mergeCell ref="AV50:AW50"/>
    <mergeCell ref="BN50:BO50"/>
    <mergeCell ref="BR50:BS50"/>
    <mergeCell ref="BZ50:CA50"/>
    <mergeCell ref="Z50:AA50"/>
    <mergeCell ref="AB50:AC50"/>
    <mergeCell ref="F50:G50"/>
    <mergeCell ref="AD50:AE50"/>
    <mergeCell ref="AH50:AI50"/>
    <mergeCell ref="AZ50:BA50"/>
    <mergeCell ref="AL50:AM50"/>
    <mergeCell ref="AN50:AO50"/>
    <mergeCell ref="BD50:BE50"/>
    <mergeCell ref="BX50:BY50"/>
    <mergeCell ref="X50:Y50"/>
    <mergeCell ref="D51:E51"/>
    <mergeCell ref="H51:I51"/>
    <mergeCell ref="L51:M51"/>
    <mergeCell ref="R51:S51"/>
    <mergeCell ref="V51:W51"/>
    <mergeCell ref="T51:U51"/>
    <mergeCell ref="AJ51:AK51"/>
    <mergeCell ref="AT51:AU51"/>
    <mergeCell ref="AV51:AW51"/>
    <mergeCell ref="BN51:BO51"/>
    <mergeCell ref="BR51:BS51"/>
    <mergeCell ref="BT51:BU51"/>
    <mergeCell ref="BZ51:CA51"/>
    <mergeCell ref="Z51:AA51"/>
    <mergeCell ref="AB51:AC51"/>
    <mergeCell ref="F51:G51"/>
    <mergeCell ref="AD51:AE51"/>
    <mergeCell ref="AH51:AI51"/>
    <mergeCell ref="AZ51:BA51"/>
    <mergeCell ref="BF51:BG51"/>
    <mergeCell ref="BH51:BI51"/>
    <mergeCell ref="AX51:AY51"/>
    <mergeCell ref="BV51:BW51"/>
    <mergeCell ref="AL51:AM51"/>
    <mergeCell ref="AN51:AO51"/>
    <mergeCell ref="BL51:BM51"/>
    <mergeCell ref="AP51:AQ51"/>
    <mergeCell ref="BJ51:BK51"/>
    <mergeCell ref="X2:Y2"/>
    <mergeCell ref="X3:Y3"/>
    <mergeCell ref="X4:Y4"/>
    <mergeCell ref="X5:Y5"/>
    <mergeCell ref="X6:Y6"/>
    <mergeCell ref="X7:Y7"/>
    <mergeCell ref="X8:Y8"/>
    <mergeCell ref="X9:Y9"/>
    <mergeCell ref="X10:Y10"/>
    <mergeCell ref="X11:Y11"/>
    <mergeCell ref="X12:Y12"/>
    <mergeCell ref="X13:Y13"/>
    <mergeCell ref="X14:Y14"/>
    <mergeCell ref="X40:Y40"/>
    <mergeCell ref="X41:Y41"/>
    <mergeCell ref="X45:Y45"/>
    <mergeCell ref="CF51:CG51"/>
    <mergeCell ref="CD51:CE51"/>
    <mergeCell ref="CF50:CG50"/>
    <mergeCell ref="CD50:CE50"/>
    <mergeCell ref="CF6:CG6"/>
    <mergeCell ref="CB7:CC7"/>
    <mergeCell ref="CB8:CC8"/>
    <mergeCell ref="AH9:AI9"/>
    <mergeCell ref="AL14:AM14"/>
    <mergeCell ref="BZ14:CA14"/>
    <mergeCell ref="CB9:CC9"/>
    <mergeCell ref="AR14:AS14"/>
    <mergeCell ref="BV4:BW4"/>
    <mergeCell ref="BD9:BE9"/>
    <mergeCell ref="BD10:BE10"/>
    <mergeCell ref="BN9:BO9"/>
  </mergeCells>
  <conditionalFormatting sqref="A2:B2 A43:A44 A6:B6 A40:B40 A14:B14 A48:C48 B45:C47 A49:E49 A3:E5 B42:E42 A41:E41 A7:E13 C43:E44 B50:E50 D41:E42 A1:E1 A37:C37 A38:E39 A31:E36 C30:E30 A15:E29 A56:E1048576 F71:W71 Z71:CG71 A51:E54 D45:E54 F41:W54 Z41:CM54 X44:Y54">
    <cfRule type="cellIs" dxfId="110" priority="171" operator="equal">
      <formula>0</formula>
    </cfRule>
  </conditionalFormatting>
  <conditionalFormatting sqref="A45:A47">
    <cfRule type="cellIs" dxfId="109" priority="95" operator="equal">
      <formula>0</formula>
    </cfRule>
  </conditionalFormatting>
  <conditionalFormatting sqref="D2 D14">
    <cfRule type="cellIs" dxfId="108" priority="84" operator="equal">
      <formula>0</formula>
    </cfRule>
  </conditionalFormatting>
  <conditionalFormatting sqref="D6">
    <cfRule type="cellIs" dxfId="107" priority="83" operator="equal">
      <formula>0</formula>
    </cfRule>
  </conditionalFormatting>
  <conditionalFormatting sqref="A55:B55">
    <cfRule type="cellIs" dxfId="106" priority="78" operator="equal">
      <formula>0</formula>
    </cfRule>
  </conditionalFormatting>
  <conditionalFormatting sqref="D40">
    <cfRule type="cellIs" dxfId="105" priority="45" operator="equal">
      <formula>0</formula>
    </cfRule>
  </conditionalFormatting>
  <conditionalFormatting sqref="D55">
    <cfRule type="cellIs" dxfId="104" priority="44" operator="equal">
      <formula>0</formula>
    </cfRule>
  </conditionalFormatting>
  <conditionalFormatting sqref="D37:E37">
    <cfRule type="cellIs" dxfId="103" priority="37" operator="equal">
      <formula>0</formula>
    </cfRule>
  </conditionalFormatting>
  <conditionalFormatting sqref="A50">
    <cfRule type="cellIs" dxfId="102" priority="40" operator="equal">
      <formula>0</formula>
    </cfRule>
  </conditionalFormatting>
  <conditionalFormatting sqref="A30:B30">
    <cfRule type="cellIs" dxfId="101" priority="36" operator="equal">
      <formula>0</formula>
    </cfRule>
  </conditionalFormatting>
  <conditionalFormatting sqref="F3:W5 F7:W13 F56:W70 F1:W1 F38:W39 F15:W36 F72:W1048576 Z72:CG1048576 Z15:CG36 Z38:CG39 Z1:CG1 Z56:CG70 Z7:CG13 Z3:CG5">
    <cfRule type="cellIs" dxfId="100" priority="35" operator="equal">
      <formula>0</formula>
    </cfRule>
  </conditionalFormatting>
  <conditionalFormatting sqref="F2 H2 J2 L2 N2 P2 R2 T2 V2 Z2 AB2 AD2 AF2 AH2 AJ2 AL2 AN2 AP2 AR2 AT2 AV2 AX2 AZ2 BB2 BD2 BF2 BH2 BJ2 BL2 BN2 BP2 BR2 BT2 BV2 BX2 BZ2 CB2 CD2 CF2 F14 H14 J14 L14 N14 P14 R14 T14 V14 Z14 AB14 AD14 AF14 AH14 AJ14 AL14 AN14 AP14 AR14 AT14 AV14 AX14 AZ14 BB14 BD14 BF14 BH14 BJ14 BL14 BN14 BP14 BR14 BT14 BV14 BX14 BZ14 CB14 CD14 CF14">
    <cfRule type="cellIs" dxfId="99" priority="34" operator="equal">
      <formula>0</formula>
    </cfRule>
  </conditionalFormatting>
  <conditionalFormatting sqref="F6 H6 J6 L6 N6 P6 R6 T6 V6 Z6 AB6 AD6 AF6 AH6 AJ6 AL6 AN6 AP6 AR6 AT6 AV6 AX6 AZ6 BB6 BD6 BF6 BH6 BJ6 BL6 BN6 BP6 BR6 BT6 BV6 BX6 BZ6 CB6 CD6 CF6">
    <cfRule type="cellIs" dxfId="98" priority="33" operator="equal">
      <formula>0</formula>
    </cfRule>
  </conditionalFormatting>
  <conditionalFormatting sqref="F40 H40 J40 L40 N40 P40 R40 T40 V40 Z40 AB40 AD40 AF40 AH40 AJ40 AL40 AN40 AP40 AR40 AT40 AV40 AX40 AZ40 BB40 BD40 BF40 BH40 BJ40 BL40 BN40 BP40 BR40 BT40 BV40 BX40 BZ40 CB40 CD40 CF40">
    <cfRule type="cellIs" dxfId="97" priority="32" operator="equal">
      <formula>0</formula>
    </cfRule>
  </conditionalFormatting>
  <conditionalFormatting sqref="F55 H55 J55 L55 N55 P55 R55 T55 V55 Z55 AB55 AD55 AF55 AH55 AJ55 AL55 AN55 AP55 AR55 AT55 AV55 AX55 AZ55 BB55 BD55 BF55 BH55 BJ55 BL55 BN55 BP55 BR55 BT55 BV55 BX55 BZ55 CB55 CD55 CF55">
    <cfRule type="cellIs" dxfId="96" priority="31" operator="equal">
      <formula>0</formula>
    </cfRule>
  </conditionalFormatting>
  <conditionalFormatting sqref="F37:W37 Z37:CG37">
    <cfRule type="cellIs" dxfId="95" priority="30" operator="equal">
      <formula>0</formula>
    </cfRule>
  </conditionalFormatting>
  <conditionalFormatting sqref="X71:Y71">
    <cfRule type="cellIs" dxfId="94" priority="29" operator="equal">
      <formula>0</formula>
    </cfRule>
  </conditionalFormatting>
  <conditionalFormatting sqref="X72:Y1048576 X15:Y36 X38:Y39 X1:Y1 X56:Y70 X7:Y13 X3:Y5 X41:Y42 Y43">
    <cfRule type="cellIs" dxfId="93" priority="28" operator="equal">
      <formula>0</formula>
    </cfRule>
  </conditionalFormatting>
  <conditionalFormatting sqref="X2 X14">
    <cfRule type="cellIs" dxfId="92" priority="27" operator="equal">
      <formula>0</formula>
    </cfRule>
  </conditionalFormatting>
  <conditionalFormatting sqref="X6">
    <cfRule type="cellIs" dxfId="91" priority="26" operator="equal">
      <formula>0</formula>
    </cfRule>
  </conditionalFormatting>
  <conditionalFormatting sqref="X40">
    <cfRule type="cellIs" dxfId="90" priority="25" operator="equal">
      <formula>0</formula>
    </cfRule>
  </conditionalFormatting>
  <conditionalFormatting sqref="X55">
    <cfRule type="cellIs" dxfId="89" priority="24" operator="equal">
      <formula>0</formula>
    </cfRule>
  </conditionalFormatting>
  <conditionalFormatting sqref="X37:Y37">
    <cfRule type="cellIs" dxfId="88" priority="23" operator="equal">
      <formula>0</formula>
    </cfRule>
  </conditionalFormatting>
  <conditionalFormatting sqref="X43">
    <cfRule type="cellIs" dxfId="87" priority="22" operator="equal">
      <formula>0</formula>
    </cfRule>
  </conditionalFormatting>
  <conditionalFormatting sqref="CH71:CI71">
    <cfRule type="cellIs" dxfId="86" priority="21" operator="equal">
      <formula>0</formula>
    </cfRule>
  </conditionalFormatting>
  <conditionalFormatting sqref="CH72:CI1048576 CH15:CI36 CH38:CI39 CH1:CI1 CH56:CI70 CH7:CI13 CH3:CI5">
    <cfRule type="cellIs" dxfId="85" priority="20" operator="equal">
      <formula>0</formula>
    </cfRule>
  </conditionalFormatting>
  <conditionalFormatting sqref="CH2 CH14">
    <cfRule type="cellIs" dxfId="84" priority="19" operator="equal">
      <formula>0</formula>
    </cfRule>
  </conditionalFormatting>
  <conditionalFormatting sqref="CH6">
    <cfRule type="cellIs" dxfId="83" priority="18" operator="equal">
      <formula>0</formula>
    </cfRule>
  </conditionalFormatting>
  <conditionalFormatting sqref="CH40">
    <cfRule type="cellIs" dxfId="82" priority="17" operator="equal">
      <formula>0</formula>
    </cfRule>
  </conditionalFormatting>
  <conditionalFormatting sqref="CH55">
    <cfRule type="cellIs" dxfId="81" priority="16" operator="equal">
      <formula>0</formula>
    </cfRule>
  </conditionalFormatting>
  <conditionalFormatting sqref="CH37:CI37">
    <cfRule type="cellIs" dxfId="80" priority="15" operator="equal">
      <formula>0</formula>
    </cfRule>
  </conditionalFormatting>
  <conditionalFormatting sqref="CJ71:CK71">
    <cfRule type="cellIs" dxfId="79" priority="14" operator="equal">
      <formula>0</formula>
    </cfRule>
  </conditionalFormatting>
  <conditionalFormatting sqref="CJ72:CK1048576 CJ15:CK36 CJ38:CK39 CJ1:CK1 CJ56:CK70 CJ7:CK13 CJ3:CK5">
    <cfRule type="cellIs" dxfId="78" priority="13" operator="equal">
      <formula>0</formula>
    </cfRule>
  </conditionalFormatting>
  <conditionalFormatting sqref="CJ2 CJ14">
    <cfRule type="cellIs" dxfId="77" priority="12" operator="equal">
      <formula>0</formula>
    </cfRule>
  </conditionalFormatting>
  <conditionalFormatting sqref="CJ6">
    <cfRule type="cellIs" dxfId="76" priority="11" operator="equal">
      <formula>0</formula>
    </cfRule>
  </conditionalFormatting>
  <conditionalFormatting sqref="CJ40">
    <cfRule type="cellIs" dxfId="75" priority="10" operator="equal">
      <formula>0</formula>
    </cfRule>
  </conditionalFormatting>
  <conditionalFormatting sqref="CJ55">
    <cfRule type="cellIs" dxfId="74" priority="9" operator="equal">
      <formula>0</formula>
    </cfRule>
  </conditionalFormatting>
  <conditionalFormatting sqref="CJ37:CK37">
    <cfRule type="cellIs" dxfId="73" priority="8" operator="equal">
      <formula>0</formula>
    </cfRule>
  </conditionalFormatting>
  <conditionalFormatting sqref="CL71:CM71">
    <cfRule type="cellIs" dxfId="72" priority="7" operator="equal">
      <formula>0</formula>
    </cfRule>
  </conditionalFormatting>
  <conditionalFormatting sqref="CL72:CM1048576 CL15:CM36 CL38:CM39 CL1:CM1 CL56:CM70 CL7:CM13 CL3:CM5">
    <cfRule type="cellIs" dxfId="71" priority="6" operator="equal">
      <formula>0</formula>
    </cfRule>
  </conditionalFormatting>
  <conditionalFormatting sqref="CL2 CL14">
    <cfRule type="cellIs" dxfId="70" priority="5" operator="equal">
      <formula>0</formula>
    </cfRule>
  </conditionalFormatting>
  <conditionalFormatting sqref="CL6">
    <cfRule type="cellIs" dxfId="69" priority="4" operator="equal">
      <formula>0</formula>
    </cfRule>
  </conditionalFormatting>
  <conditionalFormatting sqref="CL40">
    <cfRule type="cellIs" dxfId="68" priority="3" operator="equal">
      <formula>0</formula>
    </cfRule>
  </conditionalFormatting>
  <conditionalFormatting sqref="CL55">
    <cfRule type="cellIs" dxfId="67" priority="2" operator="equal">
      <formula>0</formula>
    </cfRule>
  </conditionalFormatting>
  <conditionalFormatting sqref="CL37:CM37">
    <cfRule type="cellIs" dxfId="66" priority="1" operator="equal">
      <formula>0</formula>
    </cfRule>
  </conditionalFormatting>
  <pageMargins left="0.25" right="0.25" top="0.75" bottom="0.75" header="0.3" footer="0.3"/>
  <pageSetup paperSize="9" scale="68" orientation="portrait" r:id="rId1"/>
  <colBreaks count="2" manualBreakCount="2">
    <brk id="53" max="67" man="1"/>
    <brk id="57" max="67"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29"/>
  <sheetViews>
    <sheetView zoomScaleNormal="100" zoomScaleSheetLayoutView="85" workbookViewId="0">
      <pane ySplit="5" topLeftCell="A108" activePane="bottomLeft" state="frozen"/>
      <selection activeCell="A49" sqref="A49:H49"/>
      <selection pane="bottomLeft" activeCell="B128" sqref="B128"/>
    </sheetView>
  </sheetViews>
  <sheetFormatPr defaultRowHeight="15" x14ac:dyDescent="0.25"/>
  <cols>
    <col min="1" max="1" width="57.140625" style="41" bestFit="1" customWidth="1"/>
    <col min="2" max="2" width="23.28515625" style="62" bestFit="1" customWidth="1"/>
    <col min="3" max="3" width="11.28515625" style="62" bestFit="1" customWidth="1"/>
    <col min="4" max="4" width="5.5703125" style="41" bestFit="1" customWidth="1"/>
    <col min="5" max="6" width="8.7109375" style="41" customWidth="1"/>
    <col min="7" max="7" width="8.7109375" style="62" customWidth="1"/>
    <col min="8" max="11" width="8.7109375" style="41" customWidth="1"/>
    <col min="12" max="16384" width="9.140625" style="41"/>
  </cols>
  <sheetData>
    <row r="1" spans="1:3" s="38" customFormat="1" x14ac:dyDescent="0.25">
      <c r="A1" s="37" t="s">
        <v>15</v>
      </c>
      <c r="B1" s="217">
        <v>1649.12</v>
      </c>
      <c r="C1" s="217"/>
    </row>
    <row r="2" spans="1:3" s="38" customFormat="1" ht="12.75" x14ac:dyDescent="0.25">
      <c r="A2" s="39" t="s">
        <v>16</v>
      </c>
      <c r="B2" s="206" t="s">
        <v>17</v>
      </c>
      <c r="C2" s="206"/>
    </row>
    <row r="3" spans="1:3" s="38" customFormat="1" ht="12.75" x14ac:dyDescent="0.25">
      <c r="A3" s="40" t="s">
        <v>2</v>
      </c>
      <c r="B3" s="231" t="s">
        <v>176</v>
      </c>
      <c r="C3" s="231"/>
    </row>
    <row r="4" spans="1:3" x14ac:dyDescent="0.25">
      <c r="A4" s="40" t="s">
        <v>3</v>
      </c>
      <c r="B4" s="206" t="s">
        <v>126</v>
      </c>
      <c r="C4" s="206"/>
    </row>
    <row r="5" spans="1:3" x14ac:dyDescent="0.25">
      <c r="A5" s="42" t="s">
        <v>60</v>
      </c>
      <c r="B5" s="230">
        <v>40</v>
      </c>
      <c r="C5" s="230"/>
    </row>
    <row r="6" spans="1:3" x14ac:dyDescent="0.25">
      <c r="A6" s="43" t="s">
        <v>61</v>
      </c>
      <c r="B6" s="204"/>
      <c r="C6" s="205"/>
    </row>
    <row r="7" spans="1:3" x14ac:dyDescent="0.25">
      <c r="A7" s="44" t="s">
        <v>62</v>
      </c>
      <c r="B7" s="206" t="s">
        <v>63</v>
      </c>
      <c r="C7" s="206"/>
    </row>
    <row r="8" spans="1:3" x14ac:dyDescent="0.25">
      <c r="A8" s="45" t="s">
        <v>64</v>
      </c>
      <c r="B8" s="207">
        <f>SUM(B9:C12)</f>
        <v>1499.2</v>
      </c>
      <c r="C8" s="207"/>
    </row>
    <row r="9" spans="1:3" x14ac:dyDescent="0.25">
      <c r="A9" s="65" t="s">
        <v>65</v>
      </c>
      <c r="B9" s="208">
        <f>ROUND(B1/44*B5,2)</f>
        <v>1499.2</v>
      </c>
      <c r="C9" s="208"/>
    </row>
    <row r="10" spans="1:3" ht="38.25" x14ac:dyDescent="0.25">
      <c r="A10" s="65" t="s">
        <v>66</v>
      </c>
      <c r="B10" s="208"/>
      <c r="C10" s="208"/>
    </row>
    <row r="11" spans="1:3" x14ac:dyDescent="0.25">
      <c r="A11" s="65" t="s">
        <v>67</v>
      </c>
      <c r="B11" s="208"/>
      <c r="C11" s="208"/>
    </row>
    <row r="12" spans="1:3" x14ac:dyDescent="0.25">
      <c r="A12" s="65" t="s">
        <v>68</v>
      </c>
      <c r="B12" s="208"/>
      <c r="C12" s="208"/>
    </row>
    <row r="13" spans="1:3" x14ac:dyDescent="0.25">
      <c r="A13" s="46"/>
      <c r="B13" s="209"/>
      <c r="C13" s="209"/>
    </row>
    <row r="14" spans="1:3" ht="25.5" x14ac:dyDescent="0.25">
      <c r="A14" s="47" t="s">
        <v>69</v>
      </c>
      <c r="B14" s="210"/>
      <c r="C14" s="211"/>
    </row>
    <row r="15" spans="1:3" x14ac:dyDescent="0.25">
      <c r="A15" s="42" t="s">
        <v>70</v>
      </c>
      <c r="B15" s="48" t="s">
        <v>71</v>
      </c>
      <c r="C15" s="3" t="s">
        <v>63</v>
      </c>
    </row>
    <row r="16" spans="1:3" x14ac:dyDescent="0.25">
      <c r="A16" s="46" t="s">
        <v>72</v>
      </c>
      <c r="B16" s="26">
        <v>0.2</v>
      </c>
      <c r="C16" s="13">
        <f>ROUND(B$8*B16,2)</f>
        <v>299.83999999999997</v>
      </c>
    </row>
    <row r="17" spans="1:3" x14ac:dyDescent="0.25">
      <c r="A17" s="46" t="s">
        <v>73</v>
      </c>
      <c r="B17" s="26"/>
      <c r="C17" s="13">
        <f t="shared" ref="C17:C23" si="0">ROUND(B$8*B17,2)</f>
        <v>0</v>
      </c>
    </row>
    <row r="18" spans="1:3" x14ac:dyDescent="0.25">
      <c r="A18" s="46" t="s">
        <v>74</v>
      </c>
      <c r="B18" s="26"/>
      <c r="C18" s="13">
        <f t="shared" si="0"/>
        <v>0</v>
      </c>
    </row>
    <row r="19" spans="1:3" x14ac:dyDescent="0.25">
      <c r="A19" s="46" t="s">
        <v>75</v>
      </c>
      <c r="B19" s="26"/>
      <c r="C19" s="13">
        <f t="shared" si="0"/>
        <v>0</v>
      </c>
    </row>
    <row r="20" spans="1:3" x14ac:dyDescent="0.25">
      <c r="A20" s="46" t="s">
        <v>76</v>
      </c>
      <c r="B20" s="26"/>
      <c r="C20" s="13">
        <f t="shared" si="0"/>
        <v>0</v>
      </c>
    </row>
    <row r="21" spans="1:3" x14ac:dyDescent="0.25">
      <c r="A21" s="46" t="s">
        <v>77</v>
      </c>
      <c r="B21" s="26">
        <v>0.08</v>
      </c>
      <c r="C21" s="13">
        <f t="shared" si="0"/>
        <v>119.94</v>
      </c>
    </row>
    <row r="22" spans="1:3" x14ac:dyDescent="0.25">
      <c r="A22" s="46" t="s">
        <v>78</v>
      </c>
      <c r="B22" s="26"/>
      <c r="C22" s="13">
        <f t="shared" si="0"/>
        <v>0</v>
      </c>
    </row>
    <row r="23" spans="1:3" x14ac:dyDescent="0.25">
      <c r="A23" s="46" t="s">
        <v>79</v>
      </c>
      <c r="B23" s="26"/>
      <c r="C23" s="13">
        <f t="shared" si="0"/>
        <v>0</v>
      </c>
    </row>
    <row r="24" spans="1:3" x14ac:dyDescent="0.25">
      <c r="A24" s="42" t="s">
        <v>80</v>
      </c>
      <c r="B24" s="48" t="s">
        <v>71</v>
      </c>
      <c r="C24" s="3" t="s">
        <v>63</v>
      </c>
    </row>
    <row r="25" spans="1:3" x14ac:dyDescent="0.25">
      <c r="A25" s="46" t="s">
        <v>81</v>
      </c>
      <c r="B25" s="26">
        <v>0.1111</v>
      </c>
      <c r="C25" s="13">
        <f t="shared" ref="C25:C31" si="1">ROUND(B$8*B25,2)</f>
        <v>166.56</v>
      </c>
    </row>
    <row r="26" spans="1:3" x14ac:dyDescent="0.25">
      <c r="A26" s="46" t="s">
        <v>82</v>
      </c>
      <c r="B26" s="66"/>
      <c r="C26" s="13">
        <f t="shared" si="1"/>
        <v>0</v>
      </c>
    </row>
    <row r="27" spans="1:3" x14ac:dyDescent="0.25">
      <c r="A27" s="46" t="s">
        <v>83</v>
      </c>
      <c r="B27" s="66"/>
      <c r="C27" s="13">
        <f t="shared" si="1"/>
        <v>0</v>
      </c>
    </row>
    <row r="28" spans="1:3" x14ac:dyDescent="0.25">
      <c r="A28" s="46" t="s">
        <v>84</v>
      </c>
      <c r="B28" s="66"/>
      <c r="C28" s="13">
        <f t="shared" si="1"/>
        <v>0</v>
      </c>
    </row>
    <row r="29" spans="1:3" x14ac:dyDescent="0.25">
      <c r="A29" s="46" t="s">
        <v>85</v>
      </c>
      <c r="B29" s="66"/>
      <c r="C29" s="13">
        <f t="shared" si="1"/>
        <v>0</v>
      </c>
    </row>
    <row r="30" spans="1:3" x14ac:dyDescent="0.25">
      <c r="A30" s="46" t="s">
        <v>86</v>
      </c>
      <c r="B30" s="66">
        <v>5.4000000000000003E-3</v>
      </c>
      <c r="C30" s="13">
        <f t="shared" si="1"/>
        <v>8.1</v>
      </c>
    </row>
    <row r="31" spans="1:3" x14ac:dyDescent="0.25">
      <c r="A31" s="46" t="s">
        <v>87</v>
      </c>
      <c r="B31" s="26">
        <v>8.3299999999999999E-2</v>
      </c>
      <c r="C31" s="13">
        <f t="shared" si="1"/>
        <v>124.88</v>
      </c>
    </row>
    <row r="32" spans="1:3" x14ac:dyDescent="0.25">
      <c r="A32" s="42" t="s">
        <v>88</v>
      </c>
      <c r="B32" s="48" t="s">
        <v>71</v>
      </c>
      <c r="C32" s="3" t="s">
        <v>63</v>
      </c>
    </row>
    <row r="33" spans="1:3" x14ac:dyDescent="0.25">
      <c r="A33" s="46" t="s">
        <v>89</v>
      </c>
      <c r="B33" s="26"/>
      <c r="C33" s="13">
        <f t="shared" ref="C33:C35" si="2">ROUND(B$8*B33,2)</f>
        <v>0</v>
      </c>
    </row>
    <row r="34" spans="1:3" x14ac:dyDescent="0.25">
      <c r="A34" s="46" t="s">
        <v>90</v>
      </c>
      <c r="B34" s="26"/>
      <c r="C34" s="13">
        <f t="shared" si="2"/>
        <v>0</v>
      </c>
    </row>
    <row r="35" spans="1:3" x14ac:dyDescent="0.25">
      <c r="A35" s="46" t="s">
        <v>91</v>
      </c>
      <c r="B35" s="26">
        <v>3.44E-2</v>
      </c>
      <c r="C35" s="13">
        <f t="shared" si="2"/>
        <v>51.57</v>
      </c>
    </row>
    <row r="36" spans="1:3" x14ac:dyDescent="0.25">
      <c r="A36" s="42" t="s">
        <v>92</v>
      </c>
      <c r="B36" s="48" t="s">
        <v>71</v>
      </c>
      <c r="C36" s="3" t="s">
        <v>63</v>
      </c>
    </row>
    <row r="37" spans="1:3" ht="25.5" x14ac:dyDescent="0.25">
      <c r="A37" s="46" t="s">
        <v>93</v>
      </c>
      <c r="B37" s="49">
        <f>ROUND(SUM(B16:B23)*SUM(B25:B31),4)</f>
        <v>5.5899999999999998E-2</v>
      </c>
      <c r="C37" s="13">
        <f>ROUND(B$8*B37,2)</f>
        <v>83.81</v>
      </c>
    </row>
    <row r="38" spans="1:3" x14ac:dyDescent="0.25">
      <c r="A38" s="42" t="s">
        <v>94</v>
      </c>
      <c r="B38" s="50">
        <f>SUM(B16:B37)</f>
        <v>0.57009999999999994</v>
      </c>
      <c r="C38" s="15">
        <f t="shared" ref="C38" si="3">SUM(C16:C37)</f>
        <v>854.7</v>
      </c>
    </row>
    <row r="39" spans="1:3" x14ac:dyDescent="0.25">
      <c r="A39" s="42" t="s">
        <v>95</v>
      </c>
      <c r="B39" s="51"/>
      <c r="C39" s="15">
        <f>B8+C38</f>
        <v>2353.9</v>
      </c>
    </row>
    <row r="40" spans="1:3" x14ac:dyDescent="0.25">
      <c r="A40" s="43" t="s">
        <v>96</v>
      </c>
      <c r="B40" s="43"/>
      <c r="C40" s="43"/>
    </row>
    <row r="41" spans="1:3" x14ac:dyDescent="0.25">
      <c r="A41" s="218" t="s">
        <v>97</v>
      </c>
      <c r="B41" s="206" t="s">
        <v>63</v>
      </c>
      <c r="C41" s="206"/>
    </row>
    <row r="42" spans="1:3" x14ac:dyDescent="0.25">
      <c r="A42" s="219"/>
      <c r="B42" s="87" t="s">
        <v>98</v>
      </c>
      <c r="C42" s="87" t="s">
        <v>11</v>
      </c>
    </row>
    <row r="43" spans="1:3" ht="25.5" customHeight="1" x14ac:dyDescent="0.25">
      <c r="A43" s="52" t="s">
        <v>99</v>
      </c>
      <c r="B43" s="68">
        <v>4.75</v>
      </c>
      <c r="C43" s="53">
        <f>IFERROR(ROUND((22*2*B43)-(0.06*B9),2),0)</f>
        <v>119.05</v>
      </c>
    </row>
    <row r="44" spans="1:3" ht="38.25" x14ac:dyDescent="0.25">
      <c r="A44" s="54" t="s">
        <v>101</v>
      </c>
      <c r="B44" s="69">
        <v>29.15</v>
      </c>
      <c r="C44" s="55">
        <f>IFERROR(ROUND(B44*22*80%,2),0)</f>
        <v>513.04</v>
      </c>
    </row>
    <row r="45" spans="1:3" x14ac:dyDescent="0.25">
      <c r="A45" s="54" t="s">
        <v>103</v>
      </c>
      <c r="B45" s="214" t="s">
        <v>104</v>
      </c>
      <c r="C45" s="214"/>
    </row>
    <row r="46" spans="1:3" x14ac:dyDescent="0.25">
      <c r="A46" s="54" t="s">
        <v>105</v>
      </c>
      <c r="B46" s="214" t="s">
        <v>104</v>
      </c>
      <c r="C46" s="214"/>
    </row>
    <row r="47" spans="1:3" x14ac:dyDescent="0.25">
      <c r="A47" s="54" t="s">
        <v>106</v>
      </c>
      <c r="B47" s="214">
        <v>51.86</v>
      </c>
      <c r="C47" s="214"/>
    </row>
    <row r="48" spans="1:3" x14ac:dyDescent="0.25">
      <c r="A48" s="56" t="s">
        <v>107</v>
      </c>
      <c r="B48" s="214"/>
      <c r="C48" s="214"/>
    </row>
    <row r="49" spans="1:3" x14ac:dyDescent="0.25">
      <c r="A49" s="54" t="s">
        <v>108</v>
      </c>
      <c r="B49" s="214"/>
      <c r="C49" s="214"/>
    </row>
    <row r="50" spans="1:3" x14ac:dyDescent="0.25">
      <c r="A50" s="54" t="s">
        <v>175</v>
      </c>
      <c r="B50" s="214"/>
      <c r="C50" s="214"/>
    </row>
    <row r="51" spans="1:3" x14ac:dyDescent="0.25">
      <c r="A51" s="70" t="s">
        <v>127</v>
      </c>
      <c r="B51" s="214"/>
      <c r="C51" s="214"/>
    </row>
    <row r="52" spans="1:3" x14ac:dyDescent="0.25">
      <c r="A52" s="70" t="s">
        <v>128</v>
      </c>
      <c r="B52" s="214"/>
      <c r="C52" s="214"/>
    </row>
    <row r="53" spans="1:3" x14ac:dyDescent="0.25">
      <c r="A53" s="42" t="s">
        <v>111</v>
      </c>
      <c r="B53" s="215">
        <f>SUM(C43:C44,B45:C52)</f>
        <v>683.94999999999993</v>
      </c>
      <c r="C53" s="215"/>
    </row>
    <row r="54" spans="1:3" x14ac:dyDescent="0.25">
      <c r="A54" s="42" t="s">
        <v>112</v>
      </c>
      <c r="B54" s="213">
        <f>C39+B53</f>
        <v>3037.85</v>
      </c>
      <c r="C54" s="213"/>
    </row>
    <row r="55" spans="1:3" x14ac:dyDescent="0.25">
      <c r="A55" s="43" t="s">
        <v>113</v>
      </c>
      <c r="B55" s="94"/>
      <c r="C55" s="94"/>
    </row>
    <row r="56" spans="1:3" x14ac:dyDescent="0.25">
      <c r="A56" s="57" t="s">
        <v>97</v>
      </c>
      <c r="B56" s="88" t="s">
        <v>71</v>
      </c>
      <c r="C56" s="88" t="s">
        <v>63</v>
      </c>
    </row>
    <row r="57" spans="1:3" x14ac:dyDescent="0.25">
      <c r="A57" s="46" t="s">
        <v>114</v>
      </c>
      <c r="B57" s="27"/>
      <c r="C57" s="7">
        <f>ROUND(B$54*B57,2)</f>
        <v>0</v>
      </c>
    </row>
    <row r="58" spans="1:3" x14ac:dyDescent="0.25">
      <c r="A58" s="46" t="s">
        <v>115</v>
      </c>
      <c r="B58" s="27"/>
      <c r="C58" s="7">
        <f>ROUND(B$54*B58,2)</f>
        <v>0</v>
      </c>
    </row>
    <row r="59" spans="1:3" x14ac:dyDescent="0.25">
      <c r="A59" s="42" t="s">
        <v>116</v>
      </c>
      <c r="B59" s="58"/>
      <c r="C59" s="58"/>
    </row>
    <row r="60" spans="1:3" x14ac:dyDescent="0.25">
      <c r="A60" s="46" t="s">
        <v>117</v>
      </c>
      <c r="B60" s="71">
        <v>0.03</v>
      </c>
      <c r="C60" s="7">
        <f>ROUND((B54+C57+C58)*B60/(1-B63),2)</f>
        <v>93.95</v>
      </c>
    </row>
    <row r="61" spans="1:3" x14ac:dyDescent="0.25">
      <c r="A61" s="46" t="s">
        <v>118</v>
      </c>
      <c r="B61" s="26"/>
      <c r="C61" s="7">
        <f>ROUND((B54+C57+C58)*B61/(1-B63),2)</f>
        <v>0</v>
      </c>
    </row>
    <row r="62" spans="1:3" x14ac:dyDescent="0.25">
      <c r="A62" s="46" t="s">
        <v>119</v>
      </c>
      <c r="B62" s="26"/>
      <c r="C62" s="7">
        <f>ROUND((B54+C57+C58)*B62/(1-B63),2)</f>
        <v>0</v>
      </c>
    </row>
    <row r="63" spans="1:3" x14ac:dyDescent="0.25">
      <c r="A63" s="42" t="s">
        <v>120</v>
      </c>
      <c r="B63" s="59">
        <f t="shared" ref="B63:C63" si="4">SUM(B60:B62)</f>
        <v>0.03</v>
      </c>
      <c r="C63" s="7">
        <f t="shared" si="4"/>
        <v>93.95</v>
      </c>
    </row>
    <row r="64" spans="1:3" x14ac:dyDescent="0.25">
      <c r="A64" s="46" t="s">
        <v>121</v>
      </c>
      <c r="B64" s="6"/>
      <c r="C64" s="5">
        <f>SUM(C57:C58,C63)</f>
        <v>93.95</v>
      </c>
    </row>
    <row r="65" spans="1:9" x14ac:dyDescent="0.25">
      <c r="A65" s="46"/>
      <c r="B65" s="4"/>
      <c r="C65" s="3" t="s">
        <v>63</v>
      </c>
    </row>
    <row r="66" spans="1:9" s="95" customFormat="1" x14ac:dyDescent="0.25">
      <c r="A66" s="44" t="s">
        <v>122</v>
      </c>
      <c r="B66" s="44"/>
      <c r="C66" s="89">
        <f>B54+C64</f>
        <v>3131.7999999999997</v>
      </c>
    </row>
    <row r="67" spans="1:9" x14ac:dyDescent="0.25">
      <c r="A67" s="60"/>
      <c r="B67" s="61"/>
    </row>
    <row r="68" spans="1:9" x14ac:dyDescent="0.25">
      <c r="A68" s="60"/>
      <c r="B68" s="61"/>
    </row>
    <row r="69" spans="1:9" x14ac:dyDescent="0.25">
      <c r="A69" s="232" t="s">
        <v>129</v>
      </c>
      <c r="B69" s="232"/>
      <c r="C69" s="232"/>
      <c r="D69" s="62"/>
      <c r="H69" s="62"/>
      <c r="I69" s="62"/>
    </row>
    <row r="70" spans="1:9" x14ac:dyDescent="0.25">
      <c r="A70" s="37" t="s">
        <v>15</v>
      </c>
      <c r="B70" s="206">
        <f>B1</f>
        <v>1649.12</v>
      </c>
      <c r="C70" s="206"/>
    </row>
    <row r="71" spans="1:9" x14ac:dyDescent="0.25">
      <c r="A71" s="39" t="s">
        <v>16</v>
      </c>
      <c r="B71" s="206" t="str">
        <f>B2</f>
        <v>Faxineira</v>
      </c>
      <c r="C71" s="206"/>
    </row>
    <row r="72" spans="1:9" x14ac:dyDescent="0.25">
      <c r="A72" s="40" t="s">
        <v>2</v>
      </c>
      <c r="B72" s="206" t="str">
        <f>B3</f>
        <v>MG000412/2025</v>
      </c>
      <c r="C72" s="206"/>
    </row>
    <row r="73" spans="1:9" x14ac:dyDescent="0.25">
      <c r="A73" s="40" t="s">
        <v>3</v>
      </c>
      <c r="B73" s="206" t="str">
        <f>B4</f>
        <v>Uberaba</v>
      </c>
      <c r="C73" s="206"/>
    </row>
    <row r="74" spans="1:9" x14ac:dyDescent="0.25">
      <c r="A74" s="96"/>
      <c r="B74" s="206"/>
      <c r="C74" s="206"/>
    </row>
    <row r="75" spans="1:9" x14ac:dyDescent="0.25">
      <c r="A75" s="97" t="s">
        <v>61</v>
      </c>
      <c r="B75" s="226"/>
      <c r="C75" s="227"/>
    </row>
    <row r="76" spans="1:9" x14ac:dyDescent="0.25">
      <c r="A76" s="98" t="s">
        <v>62</v>
      </c>
      <c r="B76" s="224" t="s">
        <v>63</v>
      </c>
      <c r="C76" s="225"/>
    </row>
    <row r="77" spans="1:9" x14ac:dyDescent="0.25">
      <c r="A77" s="99" t="s">
        <v>130</v>
      </c>
      <c r="B77" s="207">
        <f>SUM(B81*C81,B82*C82)*24</f>
        <v>7430.92</v>
      </c>
      <c r="C77" s="207"/>
    </row>
    <row r="78" spans="1:9" x14ac:dyDescent="0.25">
      <c r="A78" s="100" t="s">
        <v>131</v>
      </c>
      <c r="B78" s="222">
        <f>B70</f>
        <v>1649.12</v>
      </c>
      <c r="C78" s="223"/>
    </row>
    <row r="79" spans="1:9" x14ac:dyDescent="0.25">
      <c r="A79" s="46"/>
      <c r="B79" s="222"/>
      <c r="C79" s="223"/>
    </row>
    <row r="80" spans="1:9" ht="25.5" x14ac:dyDescent="0.25">
      <c r="A80" s="46"/>
      <c r="B80" s="101" t="s">
        <v>132</v>
      </c>
      <c r="C80" s="102" t="s">
        <v>133</v>
      </c>
    </row>
    <row r="81" spans="1:3" x14ac:dyDescent="0.2">
      <c r="A81" s="100" t="s">
        <v>134</v>
      </c>
      <c r="B81" s="103">
        <v>6.208333333333333</v>
      </c>
      <c r="C81" s="104">
        <f>ROUND(SUM(B78:C79)/220*150%,2)</f>
        <v>11.24</v>
      </c>
    </row>
    <row r="82" spans="1:3" x14ac:dyDescent="0.2">
      <c r="A82" s="100" t="s">
        <v>135</v>
      </c>
      <c r="B82" s="103">
        <v>16</v>
      </c>
      <c r="C82" s="104">
        <f>ROUND(SUM(B78:C79)/220*200%,2)</f>
        <v>14.99</v>
      </c>
    </row>
    <row r="83" spans="1:3" ht="25.5" x14ac:dyDescent="0.25">
      <c r="A83" s="98" t="s">
        <v>69</v>
      </c>
      <c r="B83" s="98"/>
      <c r="C83" s="105"/>
    </row>
    <row r="84" spans="1:3" x14ac:dyDescent="0.25">
      <c r="A84" s="106" t="s">
        <v>70</v>
      </c>
      <c r="B84" s="48" t="s">
        <v>71</v>
      </c>
      <c r="C84" s="3" t="s">
        <v>63</v>
      </c>
    </row>
    <row r="85" spans="1:3" x14ac:dyDescent="0.25">
      <c r="A85" s="100" t="s">
        <v>72</v>
      </c>
      <c r="B85" s="14">
        <f t="shared" ref="B85:B92" si="5">B16</f>
        <v>0.2</v>
      </c>
      <c r="C85" s="7">
        <f t="shared" ref="C85:C92" si="6">ROUND(B$77*B85,2)</f>
        <v>1486.18</v>
      </c>
    </row>
    <row r="86" spans="1:3" x14ac:dyDescent="0.25">
      <c r="A86" s="100" t="s">
        <v>73</v>
      </c>
      <c r="B86" s="14">
        <f t="shared" si="5"/>
        <v>0</v>
      </c>
      <c r="C86" s="7">
        <f t="shared" si="6"/>
        <v>0</v>
      </c>
    </row>
    <row r="87" spans="1:3" x14ac:dyDescent="0.25">
      <c r="A87" s="100" t="s">
        <v>74</v>
      </c>
      <c r="B87" s="14">
        <f t="shared" si="5"/>
        <v>0</v>
      </c>
      <c r="C87" s="7">
        <f t="shared" si="6"/>
        <v>0</v>
      </c>
    </row>
    <row r="88" spans="1:3" x14ac:dyDescent="0.25">
      <c r="A88" s="100" t="s">
        <v>75</v>
      </c>
      <c r="B88" s="14">
        <f t="shared" si="5"/>
        <v>0</v>
      </c>
      <c r="C88" s="7">
        <f t="shared" si="6"/>
        <v>0</v>
      </c>
    </row>
    <row r="89" spans="1:3" x14ac:dyDescent="0.25">
      <c r="A89" s="100" t="s">
        <v>76</v>
      </c>
      <c r="B89" s="14">
        <f t="shared" si="5"/>
        <v>0</v>
      </c>
      <c r="C89" s="7">
        <f t="shared" si="6"/>
        <v>0</v>
      </c>
    </row>
    <row r="90" spans="1:3" x14ac:dyDescent="0.25">
      <c r="A90" s="100" t="s">
        <v>77</v>
      </c>
      <c r="B90" s="14">
        <f t="shared" si="5"/>
        <v>0.08</v>
      </c>
      <c r="C90" s="7">
        <f t="shared" si="6"/>
        <v>594.47</v>
      </c>
    </row>
    <row r="91" spans="1:3" x14ac:dyDescent="0.25">
      <c r="A91" s="100" t="s">
        <v>78</v>
      </c>
      <c r="B91" s="14">
        <f t="shared" si="5"/>
        <v>0</v>
      </c>
      <c r="C91" s="7">
        <f t="shared" si="6"/>
        <v>0</v>
      </c>
    </row>
    <row r="92" spans="1:3" x14ac:dyDescent="0.25">
      <c r="A92" s="100" t="s">
        <v>79</v>
      </c>
      <c r="B92" s="14">
        <f t="shared" si="5"/>
        <v>0</v>
      </c>
      <c r="C92" s="7">
        <f t="shared" si="6"/>
        <v>0</v>
      </c>
    </row>
    <row r="93" spans="1:3" x14ac:dyDescent="0.25">
      <c r="A93" s="106" t="s">
        <v>80</v>
      </c>
      <c r="B93" s="48" t="s">
        <v>71</v>
      </c>
      <c r="C93" s="3" t="s">
        <v>63</v>
      </c>
    </row>
    <row r="94" spans="1:3" x14ac:dyDescent="0.25">
      <c r="A94" s="100" t="s">
        <v>81</v>
      </c>
      <c r="B94" s="14">
        <f>B25</f>
        <v>0.1111</v>
      </c>
      <c r="C94" s="7">
        <f t="shared" ref="C94:C100" si="7">ROUND(B$77*B94,2)</f>
        <v>825.58</v>
      </c>
    </row>
    <row r="95" spans="1:3" x14ac:dyDescent="0.25">
      <c r="A95" s="100" t="s">
        <v>82</v>
      </c>
      <c r="B95" s="14">
        <f>B26</f>
        <v>0</v>
      </c>
      <c r="C95" s="7">
        <f t="shared" si="7"/>
        <v>0</v>
      </c>
    </row>
    <row r="96" spans="1:3" x14ac:dyDescent="0.25">
      <c r="A96" s="100" t="s">
        <v>83</v>
      </c>
      <c r="B96" s="14">
        <f>B27</f>
        <v>0</v>
      </c>
      <c r="C96" s="7">
        <f t="shared" si="7"/>
        <v>0</v>
      </c>
    </row>
    <row r="97" spans="1:3" x14ac:dyDescent="0.25">
      <c r="A97" s="100" t="s">
        <v>84</v>
      </c>
      <c r="B97" s="14">
        <f>B28</f>
        <v>0</v>
      </c>
      <c r="C97" s="7">
        <f t="shared" si="7"/>
        <v>0</v>
      </c>
    </row>
    <row r="98" spans="1:3" x14ac:dyDescent="0.25">
      <c r="A98" s="100" t="s">
        <v>85</v>
      </c>
      <c r="B98" s="14">
        <f>B30</f>
        <v>5.4000000000000003E-3</v>
      </c>
      <c r="C98" s="7">
        <f t="shared" si="7"/>
        <v>40.130000000000003</v>
      </c>
    </row>
    <row r="99" spans="1:3" x14ac:dyDescent="0.25">
      <c r="A99" s="100" t="s">
        <v>86</v>
      </c>
      <c r="B99" s="14">
        <f>B30</f>
        <v>5.4000000000000003E-3</v>
      </c>
      <c r="C99" s="7">
        <f t="shared" si="7"/>
        <v>40.130000000000003</v>
      </c>
    </row>
    <row r="100" spans="1:3" x14ac:dyDescent="0.25">
      <c r="A100" s="100" t="s">
        <v>87</v>
      </c>
      <c r="B100" s="14">
        <f>B31</f>
        <v>8.3299999999999999E-2</v>
      </c>
      <c r="C100" s="7">
        <f t="shared" si="7"/>
        <v>619</v>
      </c>
    </row>
    <row r="101" spans="1:3" x14ac:dyDescent="0.25">
      <c r="A101" s="106" t="s">
        <v>88</v>
      </c>
      <c r="B101" s="48" t="s">
        <v>71</v>
      </c>
      <c r="C101" s="3" t="s">
        <v>63</v>
      </c>
    </row>
    <row r="102" spans="1:3" x14ac:dyDescent="0.25">
      <c r="A102" s="100" t="s">
        <v>89</v>
      </c>
      <c r="B102" s="14">
        <f>B33</f>
        <v>0</v>
      </c>
      <c r="C102" s="7">
        <f>ROUND(B$77*B102,2)</f>
        <v>0</v>
      </c>
    </row>
    <row r="103" spans="1:3" x14ac:dyDescent="0.25">
      <c r="A103" s="100" t="s">
        <v>90</v>
      </c>
      <c r="B103" s="14">
        <f>B34</f>
        <v>0</v>
      </c>
      <c r="C103" s="7">
        <f>ROUND(B$77*B103,2)</f>
        <v>0</v>
      </c>
    </row>
    <row r="104" spans="1:3" ht="25.5" x14ac:dyDescent="0.25">
      <c r="A104" s="46" t="s">
        <v>136</v>
      </c>
      <c r="B104" s="14">
        <f>B35</f>
        <v>3.44E-2</v>
      </c>
      <c r="C104" s="7">
        <f>ROUND(B$77*B104,2)</f>
        <v>255.62</v>
      </c>
    </row>
    <row r="105" spans="1:3" x14ac:dyDescent="0.25">
      <c r="A105" s="106" t="s">
        <v>92</v>
      </c>
      <c r="B105" s="48" t="s">
        <v>71</v>
      </c>
      <c r="C105" s="3" t="s">
        <v>63</v>
      </c>
    </row>
    <row r="106" spans="1:3" ht="25.5" x14ac:dyDescent="0.25">
      <c r="A106" s="100" t="s">
        <v>137</v>
      </c>
      <c r="B106" s="49">
        <f>ROUND(SUM(B85:B92)*SUM(B94:B100),4)</f>
        <v>5.7500000000000002E-2</v>
      </c>
      <c r="C106" s="7">
        <f>ROUND(B$77*B106,2)</f>
        <v>427.28</v>
      </c>
    </row>
    <row r="107" spans="1:3" x14ac:dyDescent="0.25">
      <c r="A107" s="106" t="s">
        <v>94</v>
      </c>
      <c r="B107" s="50">
        <f t="shared" ref="B107:C107" si="8">SUM(B85:B106)</f>
        <v>0.57710000000000006</v>
      </c>
      <c r="C107" s="89">
        <f t="shared" si="8"/>
        <v>4288.3900000000003</v>
      </c>
    </row>
    <row r="108" spans="1:3" x14ac:dyDescent="0.25">
      <c r="A108" s="106" t="s">
        <v>95</v>
      </c>
      <c r="B108" s="51"/>
      <c r="C108" s="89">
        <f>B77+C107</f>
        <v>11719.310000000001</v>
      </c>
    </row>
    <row r="109" spans="1:3" x14ac:dyDescent="0.25">
      <c r="A109" s="97" t="s">
        <v>96</v>
      </c>
      <c r="B109" s="107"/>
      <c r="C109" s="108"/>
    </row>
    <row r="110" spans="1:3" x14ac:dyDescent="0.25">
      <c r="A110" s="218" t="s">
        <v>97</v>
      </c>
      <c r="B110" s="228" t="s">
        <v>138</v>
      </c>
      <c r="C110" s="228" t="s">
        <v>139</v>
      </c>
    </row>
    <row r="111" spans="1:3" x14ac:dyDescent="0.25">
      <c r="A111" s="219"/>
      <c r="B111" s="229"/>
      <c r="C111" s="229"/>
    </row>
    <row r="112" spans="1:3" ht="38.25" x14ac:dyDescent="0.25">
      <c r="A112" s="109" t="s">
        <v>220</v>
      </c>
      <c r="B112" s="110">
        <f>(18+48)*2*3</f>
        <v>396</v>
      </c>
      <c r="C112" s="90">
        <f>IFERROR(ROUND(B43*B112,2),"")</f>
        <v>1881</v>
      </c>
    </row>
    <row r="113" spans="1:3" ht="38.25" x14ac:dyDescent="0.25">
      <c r="A113" s="111" t="s">
        <v>221</v>
      </c>
      <c r="B113" s="110">
        <f>66*3</f>
        <v>198</v>
      </c>
      <c r="C113" s="90">
        <f>ROUND(B44*B113*80%,2)</f>
        <v>4617.3599999999997</v>
      </c>
    </row>
    <row r="114" spans="1:3" x14ac:dyDescent="0.25">
      <c r="A114" s="106" t="s">
        <v>111</v>
      </c>
      <c r="B114" s="221">
        <f>SUM(C112:C113)</f>
        <v>6498.36</v>
      </c>
      <c r="C114" s="221"/>
    </row>
    <row r="115" spans="1:3" x14ac:dyDescent="0.25">
      <c r="A115" s="106" t="s">
        <v>112</v>
      </c>
      <c r="B115" s="220">
        <f>C108+B114</f>
        <v>18217.670000000002</v>
      </c>
      <c r="C115" s="220"/>
    </row>
    <row r="116" spans="1:3" x14ac:dyDescent="0.25">
      <c r="A116" s="97" t="s">
        <v>113</v>
      </c>
      <c r="B116" s="107"/>
      <c r="C116" s="108"/>
    </row>
    <row r="117" spans="1:3" x14ac:dyDescent="0.25">
      <c r="A117" s="112" t="s">
        <v>97</v>
      </c>
      <c r="B117" s="113" t="s">
        <v>71</v>
      </c>
      <c r="C117" s="113" t="s">
        <v>63</v>
      </c>
    </row>
    <row r="118" spans="1:3" x14ac:dyDescent="0.25">
      <c r="A118" s="100" t="s">
        <v>114</v>
      </c>
      <c r="B118" s="14"/>
      <c r="C118" s="7">
        <f>ROUND(B$115*B118,2)</f>
        <v>0</v>
      </c>
    </row>
    <row r="119" spans="1:3" x14ac:dyDescent="0.25">
      <c r="A119" s="100" t="s">
        <v>115</v>
      </c>
      <c r="B119" s="14"/>
      <c r="C119" s="7">
        <f>ROUND(B$115*B119,2)</f>
        <v>0</v>
      </c>
    </row>
    <row r="120" spans="1:3" x14ac:dyDescent="0.25">
      <c r="A120" s="106" t="s">
        <v>116</v>
      </c>
      <c r="B120" s="114"/>
      <c r="C120" s="58"/>
    </row>
    <row r="121" spans="1:3" x14ac:dyDescent="0.25">
      <c r="A121" s="100" t="s">
        <v>117</v>
      </c>
      <c r="B121" s="116">
        <f>B60</f>
        <v>0.03</v>
      </c>
      <c r="C121" s="7">
        <f>ROUND((B115+C118+C119)*B121/(1-B124),2)</f>
        <v>563.42999999999995</v>
      </c>
    </row>
    <row r="122" spans="1:3" x14ac:dyDescent="0.25">
      <c r="A122" s="100" t="s">
        <v>118</v>
      </c>
      <c r="B122" s="14"/>
      <c r="C122" s="7">
        <f>ROUND((B115+C118+C119)*B122/(1-B124),2)</f>
        <v>0</v>
      </c>
    </row>
    <row r="123" spans="1:3" x14ac:dyDescent="0.25">
      <c r="A123" s="100" t="s">
        <v>119</v>
      </c>
      <c r="B123" s="14"/>
      <c r="C123" s="7">
        <f>ROUND((B115+C118+C119)*B123/(1-B124),2)</f>
        <v>0</v>
      </c>
    </row>
    <row r="124" spans="1:3" x14ac:dyDescent="0.25">
      <c r="A124" s="106" t="s">
        <v>120</v>
      </c>
      <c r="B124" s="59">
        <f t="shared" ref="B124" si="9">SUM(B121:B123)</f>
        <v>0.03</v>
      </c>
      <c r="C124" s="7">
        <f>SUM(C121:C123)</f>
        <v>563.42999999999995</v>
      </c>
    </row>
    <row r="125" spans="1:3" x14ac:dyDescent="0.25">
      <c r="A125" s="100" t="s">
        <v>121</v>
      </c>
      <c r="B125" s="6"/>
      <c r="C125" s="5">
        <f>SUM(C118:C119,C124)</f>
        <v>563.42999999999995</v>
      </c>
    </row>
    <row r="126" spans="1:3" x14ac:dyDescent="0.25">
      <c r="A126" s="100"/>
      <c r="B126" s="12"/>
      <c r="C126" s="3" t="s">
        <v>63</v>
      </c>
    </row>
    <row r="127" spans="1:3" x14ac:dyDescent="0.25">
      <c r="A127" s="115" t="s">
        <v>122</v>
      </c>
      <c r="B127" s="115"/>
      <c r="C127" s="15">
        <f>B115+C125</f>
        <v>18781.100000000002</v>
      </c>
    </row>
    <row r="128" spans="1:3" x14ac:dyDescent="0.25">
      <c r="B128" s="255"/>
    </row>
    <row r="129" spans="1:9" x14ac:dyDescent="0.25">
      <c r="A129" s="41" t="s">
        <v>123</v>
      </c>
      <c r="B129" s="2" t="s">
        <v>124</v>
      </c>
      <c r="C129" s="62" t="s">
        <v>125</v>
      </c>
      <c r="D129" s="62" t="s">
        <v>140</v>
      </c>
      <c r="H129" s="62"/>
      <c r="I129" s="62"/>
    </row>
  </sheetData>
  <sheetProtection formatCells="0" formatColumns="0" formatRows="0"/>
  <mergeCells count="42">
    <mergeCell ref="B52:C52"/>
    <mergeCell ref="B51:C51"/>
    <mergeCell ref="A41:A42"/>
    <mergeCell ref="B49:C49"/>
    <mergeCell ref="B41:C41"/>
    <mergeCell ref="B48:C48"/>
    <mergeCell ref="B47:C47"/>
    <mergeCell ref="B46:C46"/>
    <mergeCell ref="B45:C45"/>
    <mergeCell ref="B8:C8"/>
    <mergeCell ref="B13:C13"/>
    <mergeCell ref="B11:C11"/>
    <mergeCell ref="B10:C10"/>
    <mergeCell ref="B14:C14"/>
    <mergeCell ref="B9:C9"/>
    <mergeCell ref="B12:C12"/>
    <mergeCell ref="A110:A111"/>
    <mergeCell ref="B110:B111"/>
    <mergeCell ref="C110:C111"/>
    <mergeCell ref="B1:C1"/>
    <mergeCell ref="B73:C73"/>
    <mergeCell ref="B7:C7"/>
    <mergeCell ref="B72:C72"/>
    <mergeCell ref="B6:C6"/>
    <mergeCell ref="B71:C71"/>
    <mergeCell ref="B5:C5"/>
    <mergeCell ref="B4:C4"/>
    <mergeCell ref="B3:C3"/>
    <mergeCell ref="B2:C2"/>
    <mergeCell ref="B70:C70"/>
    <mergeCell ref="A69:C69"/>
    <mergeCell ref="B50:C50"/>
    <mergeCell ref="B115:C115"/>
    <mergeCell ref="B53:C53"/>
    <mergeCell ref="B114:C114"/>
    <mergeCell ref="B79:C79"/>
    <mergeCell ref="B54:C54"/>
    <mergeCell ref="B76:C76"/>
    <mergeCell ref="B75:C75"/>
    <mergeCell ref="B74:C74"/>
    <mergeCell ref="B78:C78"/>
    <mergeCell ref="B77:C77"/>
  </mergeCells>
  <conditionalFormatting sqref="A80 B52:C66 A52:A54">
    <cfRule type="cellIs" dxfId="65" priority="178" operator="equal">
      <formula>0</formula>
    </cfRule>
  </conditionalFormatting>
  <conditionalFormatting sqref="A70">
    <cfRule type="cellIs" dxfId="64" priority="108" operator="equal">
      <formula>0</formula>
    </cfRule>
  </conditionalFormatting>
  <conditionalFormatting sqref="A79">
    <cfRule type="cellIs" dxfId="63" priority="107" operator="equal">
      <formula>0</formula>
    </cfRule>
  </conditionalFormatting>
  <conditionalFormatting sqref="B77:C77">
    <cfRule type="cellIs" dxfId="62" priority="105" operator="equal">
      <formula>0</formula>
    </cfRule>
  </conditionalFormatting>
  <conditionalFormatting sqref="B73:C73">
    <cfRule type="cellIs" dxfId="61" priority="103" operator="equal">
      <formula>0</formula>
    </cfRule>
  </conditionalFormatting>
  <conditionalFormatting sqref="B114:C115">
    <cfRule type="cellIs" dxfId="60" priority="102" operator="equal">
      <formula>0</formula>
    </cfRule>
  </conditionalFormatting>
  <conditionalFormatting sqref="B121">
    <cfRule type="cellIs" dxfId="59" priority="101" operator="equal">
      <formula>0</formula>
    </cfRule>
  </conditionalFormatting>
  <conditionalFormatting sqref="C107:C108">
    <cfRule type="cellIs" dxfId="58" priority="92" operator="equal">
      <formula>0</formula>
    </cfRule>
  </conditionalFormatting>
  <conditionalFormatting sqref="C125:C127">
    <cfRule type="cellIs" dxfId="57" priority="91" operator="equal">
      <formula>0</formula>
    </cfRule>
  </conditionalFormatting>
  <conditionalFormatting sqref="B107 B85:B105">
    <cfRule type="cellIs" dxfId="56" priority="84" operator="equal">
      <formula>0</formula>
    </cfRule>
  </conditionalFormatting>
  <conditionalFormatting sqref="C85:C92">
    <cfRule type="cellIs" dxfId="55" priority="82" operator="equal">
      <formula>0</formula>
    </cfRule>
  </conditionalFormatting>
  <conditionalFormatting sqref="C94:C100">
    <cfRule type="cellIs" dxfId="54" priority="81" operator="equal">
      <formula>0</formula>
    </cfRule>
  </conditionalFormatting>
  <conditionalFormatting sqref="C102:C104">
    <cfRule type="cellIs" dxfId="53" priority="80" operator="equal">
      <formula>0</formula>
    </cfRule>
  </conditionalFormatting>
  <conditionalFormatting sqref="C106">
    <cfRule type="cellIs" dxfId="52" priority="79" operator="equal">
      <formula>0</formula>
    </cfRule>
  </conditionalFormatting>
  <conditionalFormatting sqref="B124">
    <cfRule type="cellIs" dxfId="51" priority="78" operator="equal">
      <formula>0</formula>
    </cfRule>
  </conditionalFormatting>
  <conditionalFormatting sqref="C118:C124">
    <cfRule type="cellIs" dxfId="50" priority="77" operator="equal">
      <formula>0</formula>
    </cfRule>
  </conditionalFormatting>
  <conditionalFormatting sqref="B2 C43:C44 B3:C3 B1:C1 B6 B7:C13 B14 B15:C29 B45:C48 A130:C1048576 B68:C68 B5:C5 B38:C42 C37 B31:C36 C30">
    <cfRule type="cellIs" dxfId="49" priority="72" operator="equal">
      <formula>0</formula>
    </cfRule>
  </conditionalFormatting>
  <conditionalFormatting sqref="D69">
    <cfRule type="cellIs" dxfId="48" priority="68" operator="equal">
      <formula>0</formula>
    </cfRule>
  </conditionalFormatting>
  <conditionalFormatting sqref="A45:A47">
    <cfRule type="cellIs" dxfId="47" priority="66" operator="equal">
      <formula>0</formula>
    </cfRule>
  </conditionalFormatting>
  <conditionalFormatting sqref="A43:A44 A48 A1 A56:A66 A68:A69 A3 A5:A29 A31:A41">
    <cfRule type="cellIs" dxfId="46" priority="67" operator="equal">
      <formula>0</formula>
    </cfRule>
  </conditionalFormatting>
  <conditionalFormatting sqref="I69">
    <cfRule type="cellIs" dxfId="45" priority="63" operator="equal">
      <formula>0</formula>
    </cfRule>
  </conditionalFormatting>
  <conditionalFormatting sqref="A55">
    <cfRule type="cellIs" dxfId="44" priority="65" operator="equal">
      <formula>0</formula>
    </cfRule>
  </conditionalFormatting>
  <conditionalFormatting sqref="H69">
    <cfRule type="cellIs" dxfId="43" priority="61" operator="equal">
      <formula>0</formula>
    </cfRule>
  </conditionalFormatting>
  <conditionalFormatting sqref="B129:C129">
    <cfRule type="cellIs" dxfId="42" priority="29" operator="equal">
      <formula>0</formula>
    </cfRule>
  </conditionalFormatting>
  <conditionalFormatting sqref="D129">
    <cfRule type="cellIs" dxfId="41" priority="28" operator="equal">
      <formula>0</formula>
    </cfRule>
  </conditionalFormatting>
  <conditionalFormatting sqref="I129">
    <cfRule type="cellIs" dxfId="40" priority="26" operator="equal">
      <formula>0</formula>
    </cfRule>
  </conditionalFormatting>
  <conditionalFormatting sqref="H129">
    <cfRule type="cellIs" dxfId="39" priority="25" operator="equal">
      <formula>0</formula>
    </cfRule>
  </conditionalFormatting>
  <conditionalFormatting sqref="B67:C67">
    <cfRule type="cellIs" dxfId="38" priority="24" operator="equal">
      <formula>0</formula>
    </cfRule>
  </conditionalFormatting>
  <conditionalFormatting sqref="A67">
    <cfRule type="cellIs" dxfId="37" priority="23" operator="equal">
      <formula>0</formula>
    </cfRule>
  </conditionalFormatting>
  <conditionalFormatting sqref="B4:C4">
    <cfRule type="cellIs" dxfId="36" priority="22" operator="equal">
      <formula>0</formula>
    </cfRule>
  </conditionalFormatting>
  <conditionalFormatting sqref="B50:C51">
    <cfRule type="cellIs" dxfId="35" priority="21" operator="equal">
      <formula>0</formula>
    </cfRule>
  </conditionalFormatting>
  <conditionalFormatting sqref="A51">
    <cfRule type="cellIs" dxfId="34" priority="20" operator="equal">
      <formula>0</formula>
    </cfRule>
  </conditionalFormatting>
  <conditionalFormatting sqref="A129">
    <cfRule type="cellIs" dxfId="33" priority="17" operator="equal">
      <formula>0</formula>
    </cfRule>
  </conditionalFormatting>
  <conditionalFormatting sqref="A2">
    <cfRule type="cellIs" dxfId="32" priority="18" operator="equal">
      <formula>0</formula>
    </cfRule>
  </conditionalFormatting>
  <conditionalFormatting sqref="A4">
    <cfRule type="cellIs" dxfId="31" priority="16" operator="equal">
      <formula>0</formula>
    </cfRule>
  </conditionalFormatting>
  <conditionalFormatting sqref="B118">
    <cfRule type="cellIs" dxfId="30" priority="15" operator="equal">
      <formula>0</formula>
    </cfRule>
  </conditionalFormatting>
  <conditionalFormatting sqref="B119">
    <cfRule type="cellIs" dxfId="29" priority="12" operator="equal">
      <formula>0</formula>
    </cfRule>
  </conditionalFormatting>
  <conditionalFormatting sqref="B122">
    <cfRule type="cellIs" dxfId="28" priority="11" operator="equal">
      <formula>0</formula>
    </cfRule>
  </conditionalFormatting>
  <conditionalFormatting sqref="B123">
    <cfRule type="cellIs" dxfId="27" priority="10" operator="equal">
      <formula>0</formula>
    </cfRule>
  </conditionalFormatting>
  <conditionalFormatting sqref="A72">
    <cfRule type="cellIs" dxfId="26" priority="9" operator="equal">
      <formula>0</formula>
    </cfRule>
  </conditionalFormatting>
  <conditionalFormatting sqref="A71">
    <cfRule type="cellIs" dxfId="25" priority="8" operator="equal">
      <formula>0</formula>
    </cfRule>
  </conditionalFormatting>
  <conditionalFormatting sqref="A73">
    <cfRule type="cellIs" dxfId="24" priority="7" operator="equal">
      <formula>0</formula>
    </cfRule>
  </conditionalFormatting>
  <conditionalFormatting sqref="B37">
    <cfRule type="cellIs" dxfId="23" priority="6" operator="equal">
      <formula>0</formula>
    </cfRule>
  </conditionalFormatting>
  <conditionalFormatting sqref="B106">
    <cfRule type="cellIs" dxfId="22" priority="5" operator="equal">
      <formula>0</formula>
    </cfRule>
  </conditionalFormatting>
  <conditionalFormatting sqref="A30:B30">
    <cfRule type="cellIs" dxfId="21" priority="4" operator="equal">
      <formula>0</formula>
    </cfRule>
  </conditionalFormatting>
  <conditionalFormatting sqref="B49:C49">
    <cfRule type="cellIs" dxfId="20" priority="3" operator="equal">
      <formula>0</formula>
    </cfRule>
  </conditionalFormatting>
  <conditionalFormatting sqref="A49">
    <cfRule type="cellIs" dxfId="19" priority="2" operator="equal">
      <formula>0</formula>
    </cfRule>
  </conditionalFormatting>
  <conditionalFormatting sqref="A50">
    <cfRule type="cellIs" dxfId="18" priority="1" operator="equal">
      <formula>0</formula>
    </cfRule>
  </conditionalFormatting>
  <pageMargins left="0.51181102362204722" right="0.51181102362204722" top="1.3385826771653544" bottom="0.78740157480314965" header="0.31496062992125984" footer="0.31496062992125984"/>
  <pageSetup paperSize="9" scale="65" orientation="portrait" r:id="rId1"/>
  <rowBreaks count="1" manualBreakCount="1">
    <brk id="67" max="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CCE02-C75A-43F6-8B8E-2BD3A652AE2D}">
  <dimension ref="A1:G68"/>
  <sheetViews>
    <sheetView topLeftCell="A34" workbookViewId="0">
      <selection activeCell="B67" sqref="B67"/>
    </sheetView>
  </sheetViews>
  <sheetFormatPr defaultRowHeight="15" x14ac:dyDescent="0.25"/>
  <cols>
    <col min="1" max="1" width="57.140625" style="41" bestFit="1" customWidth="1"/>
    <col min="2" max="2" width="23.28515625" style="62" bestFit="1" customWidth="1"/>
    <col min="3" max="3" width="11.28515625" style="62" bestFit="1" customWidth="1"/>
    <col min="4" max="4" width="5.5703125" style="41" bestFit="1" customWidth="1"/>
    <col min="5" max="6" width="8.7109375" style="41" customWidth="1"/>
    <col min="7" max="7" width="8.7109375" style="62" customWidth="1"/>
    <col min="8" max="11" width="8.7109375" style="41" customWidth="1"/>
    <col min="12" max="16384" width="9.140625" style="41"/>
  </cols>
  <sheetData>
    <row r="1" spans="1:3" s="38" customFormat="1" x14ac:dyDescent="0.25">
      <c r="A1" s="37" t="s">
        <v>15</v>
      </c>
      <c r="B1" s="217">
        <v>1596.27</v>
      </c>
      <c r="C1" s="217"/>
    </row>
    <row r="2" spans="1:3" s="38" customFormat="1" ht="12.75" x14ac:dyDescent="0.25">
      <c r="A2" s="39" t="s">
        <v>16</v>
      </c>
      <c r="B2" s="206" t="s">
        <v>17</v>
      </c>
      <c r="C2" s="206"/>
    </row>
    <row r="3" spans="1:3" s="38" customFormat="1" ht="12.75" x14ac:dyDescent="0.25">
      <c r="A3" s="40" t="s">
        <v>2</v>
      </c>
      <c r="B3" s="231" t="s">
        <v>177</v>
      </c>
      <c r="C3" s="231"/>
    </row>
    <row r="4" spans="1:3" x14ac:dyDescent="0.25">
      <c r="A4" s="40" t="s">
        <v>3</v>
      </c>
      <c r="B4" s="206" t="s">
        <v>178</v>
      </c>
      <c r="C4" s="206"/>
    </row>
    <row r="5" spans="1:3" x14ac:dyDescent="0.25">
      <c r="A5" s="42" t="s">
        <v>60</v>
      </c>
      <c r="B5" s="230">
        <v>15</v>
      </c>
      <c r="C5" s="230"/>
    </row>
    <row r="6" spans="1:3" x14ac:dyDescent="0.25">
      <c r="A6" s="43" t="s">
        <v>61</v>
      </c>
      <c r="B6" s="204"/>
      <c r="C6" s="205"/>
    </row>
    <row r="7" spans="1:3" x14ac:dyDescent="0.25">
      <c r="A7" s="44" t="s">
        <v>62</v>
      </c>
      <c r="B7" s="206" t="s">
        <v>63</v>
      </c>
      <c r="C7" s="206"/>
    </row>
    <row r="8" spans="1:3" x14ac:dyDescent="0.25">
      <c r="A8" s="45" t="s">
        <v>64</v>
      </c>
      <c r="B8" s="207">
        <f>SUM(B9:C12)</f>
        <v>544.17999999999995</v>
      </c>
      <c r="C8" s="207"/>
    </row>
    <row r="9" spans="1:3" x14ac:dyDescent="0.25">
      <c r="A9" s="65" t="s">
        <v>65</v>
      </c>
      <c r="B9" s="208">
        <f>ROUND(B1/44*B5,2)</f>
        <v>544.17999999999995</v>
      </c>
      <c r="C9" s="208"/>
    </row>
    <row r="10" spans="1:3" ht="38.25" x14ac:dyDescent="0.25">
      <c r="A10" s="65" t="s">
        <v>66</v>
      </c>
      <c r="B10" s="208"/>
      <c r="C10" s="208"/>
    </row>
    <row r="11" spans="1:3" x14ac:dyDescent="0.25">
      <c r="A11" s="65" t="s">
        <v>67</v>
      </c>
      <c r="B11" s="208"/>
      <c r="C11" s="208"/>
    </row>
    <row r="12" spans="1:3" x14ac:dyDescent="0.25">
      <c r="A12" s="65" t="s">
        <v>68</v>
      </c>
      <c r="B12" s="208"/>
      <c r="C12" s="208"/>
    </row>
    <row r="13" spans="1:3" x14ac:dyDescent="0.25">
      <c r="A13" s="46"/>
      <c r="B13" s="209"/>
      <c r="C13" s="209"/>
    </row>
    <row r="14" spans="1:3" ht="25.5" x14ac:dyDescent="0.25">
      <c r="A14" s="47" t="s">
        <v>69</v>
      </c>
      <c r="B14" s="210"/>
      <c r="C14" s="211"/>
    </row>
    <row r="15" spans="1:3" x14ac:dyDescent="0.25">
      <c r="A15" s="42" t="s">
        <v>70</v>
      </c>
      <c r="B15" s="48" t="s">
        <v>71</v>
      </c>
      <c r="C15" s="3" t="s">
        <v>63</v>
      </c>
    </row>
    <row r="16" spans="1:3" x14ac:dyDescent="0.25">
      <c r="A16" s="46" t="s">
        <v>72</v>
      </c>
      <c r="B16" s="26">
        <v>0.2</v>
      </c>
      <c r="C16" s="13">
        <f>ROUND(B$8*B16,2)</f>
        <v>108.84</v>
      </c>
    </row>
    <row r="17" spans="1:3" x14ac:dyDescent="0.25">
      <c r="A17" s="46" t="s">
        <v>73</v>
      </c>
      <c r="B17" s="26"/>
      <c r="C17" s="13">
        <f t="shared" ref="C17:C23" si="0">ROUND(B$8*B17,2)</f>
        <v>0</v>
      </c>
    </row>
    <row r="18" spans="1:3" x14ac:dyDescent="0.25">
      <c r="A18" s="46" t="s">
        <v>74</v>
      </c>
      <c r="B18" s="26"/>
      <c r="C18" s="13">
        <f t="shared" si="0"/>
        <v>0</v>
      </c>
    </row>
    <row r="19" spans="1:3" x14ac:dyDescent="0.25">
      <c r="A19" s="46" t="s">
        <v>75</v>
      </c>
      <c r="B19" s="26"/>
      <c r="C19" s="13">
        <f t="shared" si="0"/>
        <v>0</v>
      </c>
    </row>
    <row r="20" spans="1:3" x14ac:dyDescent="0.25">
      <c r="A20" s="46" t="s">
        <v>76</v>
      </c>
      <c r="B20" s="26"/>
      <c r="C20" s="13">
        <f t="shared" si="0"/>
        <v>0</v>
      </c>
    </row>
    <row r="21" spans="1:3" x14ac:dyDescent="0.25">
      <c r="A21" s="46" t="s">
        <v>77</v>
      </c>
      <c r="B21" s="26">
        <v>0.08</v>
      </c>
      <c r="C21" s="13">
        <f t="shared" si="0"/>
        <v>43.53</v>
      </c>
    </row>
    <row r="22" spans="1:3" x14ac:dyDescent="0.25">
      <c r="A22" s="46" t="s">
        <v>78</v>
      </c>
      <c r="B22" s="26"/>
      <c r="C22" s="13">
        <f t="shared" si="0"/>
        <v>0</v>
      </c>
    </row>
    <row r="23" spans="1:3" x14ac:dyDescent="0.25">
      <c r="A23" s="46" t="s">
        <v>79</v>
      </c>
      <c r="B23" s="26"/>
      <c r="C23" s="13">
        <f t="shared" si="0"/>
        <v>0</v>
      </c>
    </row>
    <row r="24" spans="1:3" x14ac:dyDescent="0.25">
      <c r="A24" s="42" t="s">
        <v>80</v>
      </c>
      <c r="B24" s="48" t="s">
        <v>71</v>
      </c>
      <c r="C24" s="3" t="s">
        <v>63</v>
      </c>
    </row>
    <row r="25" spans="1:3" x14ac:dyDescent="0.25">
      <c r="A25" s="46" t="s">
        <v>81</v>
      </c>
      <c r="B25" s="26">
        <v>0.1111</v>
      </c>
      <c r="C25" s="13">
        <f t="shared" ref="C25:C31" si="1">ROUND(B$8*B25,2)</f>
        <v>60.46</v>
      </c>
    </row>
    <row r="26" spans="1:3" x14ac:dyDescent="0.25">
      <c r="A26" s="46" t="s">
        <v>82</v>
      </c>
      <c r="B26" s="66"/>
      <c r="C26" s="13">
        <f t="shared" si="1"/>
        <v>0</v>
      </c>
    </row>
    <row r="27" spans="1:3" x14ac:dyDescent="0.25">
      <c r="A27" s="46" t="s">
        <v>83</v>
      </c>
      <c r="B27" s="66"/>
      <c r="C27" s="13">
        <f t="shared" si="1"/>
        <v>0</v>
      </c>
    </row>
    <row r="28" spans="1:3" x14ac:dyDescent="0.25">
      <c r="A28" s="46" t="s">
        <v>84</v>
      </c>
      <c r="B28" s="66"/>
      <c r="C28" s="13">
        <f t="shared" si="1"/>
        <v>0</v>
      </c>
    </row>
    <row r="29" spans="1:3" x14ac:dyDescent="0.25">
      <c r="A29" s="46" t="s">
        <v>85</v>
      </c>
      <c r="B29" s="66"/>
      <c r="C29" s="13">
        <f t="shared" si="1"/>
        <v>0</v>
      </c>
    </row>
    <row r="30" spans="1:3" x14ac:dyDescent="0.25">
      <c r="A30" s="46" t="s">
        <v>174</v>
      </c>
      <c r="B30" s="66">
        <v>5.4000000000000003E-3</v>
      </c>
      <c r="C30" s="13">
        <f t="shared" si="1"/>
        <v>2.94</v>
      </c>
    </row>
    <row r="31" spans="1:3" x14ac:dyDescent="0.25">
      <c r="A31" s="46" t="s">
        <v>87</v>
      </c>
      <c r="B31" s="26">
        <v>8.3299999999999999E-2</v>
      </c>
      <c r="C31" s="13">
        <f t="shared" si="1"/>
        <v>45.33</v>
      </c>
    </row>
    <row r="32" spans="1:3" x14ac:dyDescent="0.25">
      <c r="A32" s="42" t="s">
        <v>88</v>
      </c>
      <c r="B32" s="48" t="s">
        <v>71</v>
      </c>
      <c r="C32" s="3" t="s">
        <v>63</v>
      </c>
    </row>
    <row r="33" spans="1:3" x14ac:dyDescent="0.25">
      <c r="A33" s="46" t="s">
        <v>89</v>
      </c>
      <c r="B33" s="26"/>
      <c r="C33" s="13">
        <f t="shared" ref="C33:C35" si="2">ROUND(B$8*B33,2)</f>
        <v>0</v>
      </c>
    </row>
    <row r="34" spans="1:3" x14ac:dyDescent="0.25">
      <c r="A34" s="46" t="s">
        <v>90</v>
      </c>
      <c r="B34" s="26"/>
      <c r="C34" s="13">
        <f t="shared" si="2"/>
        <v>0</v>
      </c>
    </row>
    <row r="35" spans="1:3" x14ac:dyDescent="0.25">
      <c r="A35" s="46" t="s">
        <v>91</v>
      </c>
      <c r="B35" s="26">
        <v>3.44E-2</v>
      </c>
      <c r="C35" s="13">
        <f t="shared" si="2"/>
        <v>18.72</v>
      </c>
    </row>
    <row r="36" spans="1:3" x14ac:dyDescent="0.25">
      <c r="A36" s="42" t="s">
        <v>92</v>
      </c>
      <c r="B36" s="48" t="s">
        <v>71</v>
      </c>
      <c r="C36" s="3" t="s">
        <v>63</v>
      </c>
    </row>
    <row r="37" spans="1:3" ht="25.5" x14ac:dyDescent="0.25">
      <c r="A37" s="46" t="s">
        <v>93</v>
      </c>
      <c r="B37" s="49">
        <f>ROUND(SUM(B16:B23)*SUM(B25:B31),4)</f>
        <v>5.5899999999999998E-2</v>
      </c>
      <c r="C37" s="13">
        <f>ROUND(B$8*B37,2)</f>
        <v>30.42</v>
      </c>
    </row>
    <row r="38" spans="1:3" x14ac:dyDescent="0.25">
      <c r="A38" s="42" t="s">
        <v>94</v>
      </c>
      <c r="B38" s="50">
        <f>SUM(B16:B37)</f>
        <v>0.57009999999999994</v>
      </c>
      <c r="C38" s="15">
        <f t="shared" ref="C38" si="3">SUM(C16:C37)</f>
        <v>310.24000000000007</v>
      </c>
    </row>
    <row r="39" spans="1:3" x14ac:dyDescent="0.25">
      <c r="A39" s="42" t="s">
        <v>95</v>
      </c>
      <c r="B39" s="51"/>
      <c r="C39" s="15">
        <f>B8+C38</f>
        <v>854.42000000000007</v>
      </c>
    </row>
    <row r="40" spans="1:3" x14ac:dyDescent="0.25">
      <c r="A40" s="43" t="s">
        <v>96</v>
      </c>
      <c r="B40" s="43"/>
      <c r="C40" s="43"/>
    </row>
    <row r="41" spans="1:3" x14ac:dyDescent="0.25">
      <c r="A41" s="218" t="s">
        <v>97</v>
      </c>
      <c r="B41" s="206" t="s">
        <v>63</v>
      </c>
      <c r="C41" s="206"/>
    </row>
    <row r="42" spans="1:3" x14ac:dyDescent="0.25">
      <c r="A42" s="219"/>
      <c r="B42" s="152" t="s">
        <v>98</v>
      </c>
      <c r="C42" s="152" t="s">
        <v>11</v>
      </c>
    </row>
    <row r="43" spans="1:3" ht="25.5" customHeight="1" x14ac:dyDescent="0.25">
      <c r="A43" s="52" t="s">
        <v>99</v>
      </c>
      <c r="B43" s="68">
        <v>3</v>
      </c>
      <c r="C43" s="53">
        <f>IFERROR(ROUND((22*2*B43)-(0.06*B9),2),0)</f>
        <v>99.35</v>
      </c>
    </row>
    <row r="44" spans="1:3" ht="38.25" x14ac:dyDescent="0.25">
      <c r="A44" s="54" t="s">
        <v>101</v>
      </c>
      <c r="B44" s="69" t="s">
        <v>104</v>
      </c>
      <c r="C44" s="55">
        <f>IFERROR(ROUND(B44*22*80%,2),0)</f>
        <v>0</v>
      </c>
    </row>
    <row r="45" spans="1:3" x14ac:dyDescent="0.25">
      <c r="A45" s="54" t="s">
        <v>103</v>
      </c>
      <c r="B45" s="214" t="s">
        <v>104</v>
      </c>
      <c r="C45" s="214"/>
    </row>
    <row r="46" spans="1:3" x14ac:dyDescent="0.25">
      <c r="A46" s="54" t="s">
        <v>105</v>
      </c>
      <c r="B46" s="214">
        <v>15.07</v>
      </c>
      <c r="C46" s="214"/>
    </row>
    <row r="47" spans="1:3" x14ac:dyDescent="0.25">
      <c r="A47" s="54" t="s">
        <v>106</v>
      </c>
      <c r="B47" s="214" t="s">
        <v>104</v>
      </c>
      <c r="C47" s="214"/>
    </row>
    <row r="48" spans="1:3" x14ac:dyDescent="0.25">
      <c r="A48" s="56" t="s">
        <v>107</v>
      </c>
      <c r="B48" s="214"/>
      <c r="C48" s="214"/>
    </row>
    <row r="49" spans="1:3" x14ac:dyDescent="0.25">
      <c r="A49" s="54" t="s">
        <v>108</v>
      </c>
      <c r="B49" s="214"/>
      <c r="C49" s="214"/>
    </row>
    <row r="50" spans="1:3" x14ac:dyDescent="0.25">
      <c r="A50" s="54" t="s">
        <v>175</v>
      </c>
      <c r="B50" s="214"/>
      <c r="C50" s="214"/>
    </row>
    <row r="51" spans="1:3" x14ac:dyDescent="0.25">
      <c r="A51" s="70" t="s">
        <v>127</v>
      </c>
      <c r="B51" s="214"/>
      <c r="C51" s="214"/>
    </row>
    <row r="52" spans="1:3" x14ac:dyDescent="0.25">
      <c r="A52" s="70" t="s">
        <v>128</v>
      </c>
      <c r="B52" s="214"/>
      <c r="C52" s="214"/>
    </row>
    <row r="53" spans="1:3" x14ac:dyDescent="0.25">
      <c r="A53" s="42" t="s">
        <v>111</v>
      </c>
      <c r="B53" s="215">
        <f>SUM(C43:C44,B45:C52)</f>
        <v>114.41999999999999</v>
      </c>
      <c r="C53" s="215"/>
    </row>
    <row r="54" spans="1:3" x14ac:dyDescent="0.25">
      <c r="A54" s="42" t="s">
        <v>112</v>
      </c>
      <c r="B54" s="213">
        <f>C39+B53</f>
        <v>968.84</v>
      </c>
      <c r="C54" s="213"/>
    </row>
    <row r="55" spans="1:3" x14ac:dyDescent="0.25">
      <c r="A55" s="43" t="s">
        <v>113</v>
      </c>
      <c r="B55" s="94"/>
      <c r="C55" s="94"/>
    </row>
    <row r="56" spans="1:3" x14ac:dyDescent="0.25">
      <c r="A56" s="57" t="s">
        <v>97</v>
      </c>
      <c r="B56" s="150" t="s">
        <v>71</v>
      </c>
      <c r="C56" s="150" t="s">
        <v>63</v>
      </c>
    </row>
    <row r="57" spans="1:3" x14ac:dyDescent="0.25">
      <c r="A57" s="46" t="s">
        <v>114</v>
      </c>
      <c r="B57" s="27"/>
      <c r="C57" s="7">
        <f>ROUND(B$54*B57,2)</f>
        <v>0</v>
      </c>
    </row>
    <row r="58" spans="1:3" x14ac:dyDescent="0.25">
      <c r="A58" s="46" t="s">
        <v>115</v>
      </c>
      <c r="B58" s="27"/>
      <c r="C58" s="7">
        <f>ROUND(B$54*B58,2)</f>
        <v>0</v>
      </c>
    </row>
    <row r="59" spans="1:3" x14ac:dyDescent="0.25">
      <c r="A59" s="42" t="s">
        <v>116</v>
      </c>
      <c r="B59" s="58"/>
      <c r="C59" s="58"/>
    </row>
    <row r="60" spans="1:3" x14ac:dyDescent="0.25">
      <c r="A60" s="46" t="s">
        <v>117</v>
      </c>
      <c r="B60" s="71">
        <v>0.03</v>
      </c>
      <c r="C60" s="7">
        <f>ROUND((B54+C57+C58)*B60/(1-B63),2)</f>
        <v>29.96</v>
      </c>
    </row>
    <row r="61" spans="1:3" x14ac:dyDescent="0.25">
      <c r="A61" s="46" t="s">
        <v>118</v>
      </c>
      <c r="B61" s="26"/>
      <c r="C61" s="7">
        <f>ROUND((B54+C57+C58)*B61/(1-B63),2)</f>
        <v>0</v>
      </c>
    </row>
    <row r="62" spans="1:3" x14ac:dyDescent="0.25">
      <c r="A62" s="46" t="s">
        <v>119</v>
      </c>
      <c r="B62" s="26"/>
      <c r="C62" s="7">
        <f>ROUND((B54+C57+C58)*B62/(1-B63),2)</f>
        <v>0</v>
      </c>
    </row>
    <row r="63" spans="1:3" x14ac:dyDescent="0.25">
      <c r="A63" s="42" t="s">
        <v>120</v>
      </c>
      <c r="B63" s="59">
        <f t="shared" ref="B63:C63" si="4">SUM(B60:B62)</f>
        <v>0.03</v>
      </c>
      <c r="C63" s="7">
        <f t="shared" si="4"/>
        <v>29.96</v>
      </c>
    </row>
    <row r="64" spans="1:3" x14ac:dyDescent="0.25">
      <c r="A64" s="46" t="s">
        <v>121</v>
      </c>
      <c r="B64" s="6"/>
      <c r="C64" s="5">
        <f>SUM(C57:C58,C63)</f>
        <v>29.96</v>
      </c>
    </row>
    <row r="65" spans="1:3" x14ac:dyDescent="0.25">
      <c r="A65" s="46"/>
      <c r="B65" s="4"/>
      <c r="C65" s="3" t="s">
        <v>63</v>
      </c>
    </row>
    <row r="66" spans="1:3" s="95" customFormat="1" x14ac:dyDescent="0.25">
      <c r="A66" s="44" t="s">
        <v>122</v>
      </c>
      <c r="B66" s="44"/>
      <c r="C66" s="151">
        <f>B54+C64</f>
        <v>998.80000000000007</v>
      </c>
    </row>
    <row r="67" spans="1:3" x14ac:dyDescent="0.25">
      <c r="A67" s="60"/>
      <c r="B67" s="254"/>
    </row>
    <row r="68" spans="1:3" x14ac:dyDescent="0.25">
      <c r="A68" s="60"/>
      <c r="B68" s="61"/>
    </row>
  </sheetData>
  <mergeCells count="26">
    <mergeCell ref="B12:C12"/>
    <mergeCell ref="B13:C13"/>
    <mergeCell ref="B14:C14"/>
    <mergeCell ref="B6:C6"/>
    <mergeCell ref="B1:C1"/>
    <mergeCell ref="B2:C2"/>
    <mergeCell ref="B3:C3"/>
    <mergeCell ref="B4:C4"/>
    <mergeCell ref="B5:C5"/>
    <mergeCell ref="B7:C7"/>
    <mergeCell ref="B8:C8"/>
    <mergeCell ref="B9:C9"/>
    <mergeCell ref="B10:C10"/>
    <mergeCell ref="B11:C11"/>
    <mergeCell ref="A41:A42"/>
    <mergeCell ref="B41:C41"/>
    <mergeCell ref="B45:C45"/>
    <mergeCell ref="B53:C53"/>
    <mergeCell ref="B54:C54"/>
    <mergeCell ref="B47:C47"/>
    <mergeCell ref="B48:C48"/>
    <mergeCell ref="B49:C49"/>
    <mergeCell ref="B50:C50"/>
    <mergeCell ref="B51:C51"/>
    <mergeCell ref="B52:C52"/>
    <mergeCell ref="B46:C46"/>
  </mergeCells>
  <conditionalFormatting sqref="B52:C66 A52:A54 A69:C1048576">
    <cfRule type="cellIs" dxfId="17" priority="49" operator="equal">
      <formula>0</formula>
    </cfRule>
  </conditionalFormatting>
  <conditionalFormatting sqref="B2 C43:C44 B3:C3 B1:C1 B6 B7:C13 B14 B15:C29 B68:C68 B5:C5 B38:C42 C37 B31:C36 C30 B45:C48">
    <cfRule type="cellIs" dxfId="16" priority="33" operator="equal">
      <formula>0</formula>
    </cfRule>
  </conditionalFormatting>
  <conditionalFormatting sqref="A45:A47">
    <cfRule type="cellIs" dxfId="15" priority="30" operator="equal">
      <formula>0</formula>
    </cfRule>
  </conditionalFormatting>
  <conditionalFormatting sqref="A43:A44 A48 A1 A56:A66 A68 A3 A5:A29 A31:A41">
    <cfRule type="cellIs" dxfId="14" priority="31" operator="equal">
      <formula>0</formula>
    </cfRule>
  </conditionalFormatting>
  <conditionalFormatting sqref="A55">
    <cfRule type="cellIs" dxfId="13" priority="29" operator="equal">
      <formula>0</formula>
    </cfRule>
  </conditionalFormatting>
  <conditionalFormatting sqref="B67:C67">
    <cfRule type="cellIs" dxfId="12" priority="22" operator="equal">
      <formula>0</formula>
    </cfRule>
  </conditionalFormatting>
  <conditionalFormatting sqref="A67">
    <cfRule type="cellIs" dxfId="11" priority="21" operator="equal">
      <formula>0</formula>
    </cfRule>
  </conditionalFormatting>
  <conditionalFormatting sqref="B4:C4">
    <cfRule type="cellIs" dxfId="10" priority="20" operator="equal">
      <formula>0</formula>
    </cfRule>
  </conditionalFormatting>
  <conditionalFormatting sqref="B50:C51">
    <cfRule type="cellIs" dxfId="9" priority="19" operator="equal">
      <formula>0</formula>
    </cfRule>
  </conditionalFormatting>
  <conditionalFormatting sqref="A51">
    <cfRule type="cellIs" dxfId="8" priority="18" operator="equal">
      <formula>0</formula>
    </cfRule>
  </conditionalFormatting>
  <conditionalFormatting sqref="A2">
    <cfRule type="cellIs" dxfId="7" priority="16" operator="equal">
      <formula>0</formula>
    </cfRule>
  </conditionalFormatting>
  <conditionalFormatting sqref="A4">
    <cfRule type="cellIs" dxfId="6" priority="14" operator="equal">
      <formula>0</formula>
    </cfRule>
  </conditionalFormatting>
  <conditionalFormatting sqref="B37">
    <cfRule type="cellIs" dxfId="5" priority="6" operator="equal">
      <formula>0</formula>
    </cfRule>
  </conditionalFormatting>
  <conditionalFormatting sqref="A30:B30">
    <cfRule type="cellIs" dxfId="4" priority="4" operator="equal">
      <formula>0</formula>
    </cfRule>
  </conditionalFormatting>
  <conditionalFormatting sqref="B49:C49">
    <cfRule type="cellIs" dxfId="3" priority="3" operator="equal">
      <formula>0</formula>
    </cfRule>
  </conditionalFormatting>
  <conditionalFormatting sqref="A49">
    <cfRule type="cellIs" dxfId="2" priority="2" operator="equal">
      <formula>0</formula>
    </cfRule>
  </conditionalFormatting>
  <conditionalFormatting sqref="A50">
    <cfRule type="cellIs" dxfId="1" priority="1" operator="equal">
      <formula>0</formula>
    </cfRule>
  </conditionalFormatting>
  <pageMargins left="0.511811024" right="0.511811024" top="0.78740157499999996" bottom="0.78740157499999996" header="0.31496062000000002" footer="0.31496062000000002"/>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9"/>
  <sheetViews>
    <sheetView zoomScaleNormal="100" zoomScaleSheetLayoutView="85" workbookViewId="0">
      <selection activeCell="B16" sqref="B16"/>
    </sheetView>
  </sheetViews>
  <sheetFormatPr defaultColWidth="8.7109375" defaultRowHeight="15" x14ac:dyDescent="0.25"/>
  <cols>
    <col min="1" max="1" width="27.28515625" style="9" customWidth="1"/>
    <col min="2" max="2" width="16.5703125" style="9" bestFit="1" customWidth="1"/>
    <col min="3" max="3" width="30.42578125" style="9" bestFit="1" customWidth="1"/>
    <col min="4" max="4" width="12.140625" style="9" bestFit="1" customWidth="1"/>
    <col min="5" max="5" width="4.7109375" style="9" customWidth="1"/>
    <col min="6" max="16384" width="8.7109375" style="9"/>
  </cols>
  <sheetData>
    <row r="1" spans="1:4" ht="15.75" thickBot="1" x14ac:dyDescent="0.3">
      <c r="A1" s="233" t="s">
        <v>141</v>
      </c>
      <c r="B1" s="234"/>
      <c r="C1" s="235"/>
      <c r="D1" s="236"/>
    </row>
    <row r="2" spans="1:4" ht="33.75" x14ac:dyDescent="0.25">
      <c r="A2" s="118" t="s">
        <v>142</v>
      </c>
      <c r="B2" s="118" t="s">
        <v>143</v>
      </c>
      <c r="C2" s="119" t="s">
        <v>144</v>
      </c>
      <c r="D2" s="120" t="s">
        <v>145</v>
      </c>
    </row>
    <row r="3" spans="1:4" ht="25.5" x14ac:dyDescent="0.25">
      <c r="A3" s="46" t="s">
        <v>146</v>
      </c>
      <c r="B3" s="121">
        <v>30</v>
      </c>
      <c r="C3" s="145"/>
      <c r="D3" s="122">
        <f>C3*B3</f>
        <v>0</v>
      </c>
    </row>
    <row r="4" spans="1:4" ht="25.5" x14ac:dyDescent="0.25">
      <c r="A4" s="46" t="s">
        <v>147</v>
      </c>
      <c r="B4" s="121">
        <v>30</v>
      </c>
      <c r="C4" s="145"/>
      <c r="D4" s="122">
        <f>C4*B4</f>
        <v>0</v>
      </c>
    </row>
    <row r="5" spans="1:4" x14ac:dyDescent="0.25">
      <c r="A5" s="46" t="s">
        <v>148</v>
      </c>
      <c r="B5" s="121">
        <v>15</v>
      </c>
      <c r="C5" s="145"/>
      <c r="D5" s="122">
        <f>C5*B5</f>
        <v>0</v>
      </c>
    </row>
    <row r="6" spans="1:4" x14ac:dyDescent="0.25">
      <c r="A6" s="46" t="s">
        <v>149</v>
      </c>
      <c r="B6" s="121">
        <v>15</v>
      </c>
      <c r="C6" s="145"/>
      <c r="D6" s="122">
        <f>C6*B6</f>
        <v>0</v>
      </c>
    </row>
    <row r="7" spans="1:4" ht="25.5" x14ac:dyDescent="0.25">
      <c r="A7" s="46" t="s">
        <v>150</v>
      </c>
      <c r="B7" s="121">
        <v>2</v>
      </c>
      <c r="C7" s="145"/>
      <c r="D7" s="122">
        <f>C7*B7</f>
        <v>0</v>
      </c>
    </row>
    <row r="8" spans="1:4" x14ac:dyDescent="0.25">
      <c r="A8" s="237" t="s">
        <v>151</v>
      </c>
      <c r="B8" s="238"/>
      <c r="C8" s="238"/>
      <c r="D8" s="123">
        <f>SUM(D3:D7)</f>
        <v>0</v>
      </c>
    </row>
    <row r="9" spans="1:4" x14ac:dyDescent="0.25">
      <c r="A9" s="124"/>
      <c r="B9" s="124"/>
    </row>
    <row r="10" spans="1:4" ht="15.75" thickBot="1" x14ac:dyDescent="0.3">
      <c r="A10" s="124"/>
      <c r="B10" s="124"/>
    </row>
    <row r="11" spans="1:4" ht="15.75" thickBot="1" x14ac:dyDescent="0.3">
      <c r="A11" s="239" t="s">
        <v>113</v>
      </c>
      <c r="B11" s="239"/>
      <c r="C11" s="239"/>
    </row>
    <row r="12" spans="1:4" ht="15.75" thickBot="1" x14ac:dyDescent="0.3">
      <c r="A12" s="125" t="s">
        <v>97</v>
      </c>
      <c r="B12" s="126" t="s">
        <v>71</v>
      </c>
      <c r="C12" s="127" t="s">
        <v>63</v>
      </c>
    </row>
    <row r="13" spans="1:4" ht="25.5" x14ac:dyDescent="0.25">
      <c r="A13" s="128" t="s">
        <v>114</v>
      </c>
      <c r="B13" s="27"/>
      <c r="C13" s="72">
        <f>ROUND(D8*B13,2)</f>
        <v>0</v>
      </c>
    </row>
    <row r="14" spans="1:4" x14ac:dyDescent="0.25">
      <c r="A14" s="129" t="s">
        <v>115</v>
      </c>
      <c r="B14" s="27"/>
      <c r="C14" s="73">
        <f>ROUND(D8*B14,2)</f>
        <v>0</v>
      </c>
    </row>
    <row r="15" spans="1:4" x14ac:dyDescent="0.25">
      <c r="A15" s="129" t="s">
        <v>116</v>
      </c>
      <c r="B15" s="58"/>
      <c r="C15" s="130"/>
    </row>
    <row r="16" spans="1:4" x14ac:dyDescent="0.25">
      <c r="A16" s="129" t="s">
        <v>152</v>
      </c>
      <c r="B16" s="143">
        <f>AVERAGE('A-I'!B60,'A-I'!D60,'A-I'!F60,'A-I'!H60,'A-I'!J60,'A-I'!L60,'A-I'!N60,'A-I'!P60,'A-I'!R60,'A-I'!T60,'A-I'!V60,'A-I'!X60,'A-I'!Z60,'A-I'!AB60,'A-I'!AD60,'A-I'!AF60,'A-I'!AH60,'A-I'!AJ60,'A-I'!AL60,'A-I'!AN60,'A-I'!AP60,'A-I'!AR60,'A-I'!AT60,'A-I'!AV60,'A-I'!AX60,'A-I'!AZ60,'A-I'!BB60,'A-I'!BD60,'A-I'!BF60,'A-I'!BH60,'A-I'!BJ60,'A-I'!BL60,'A-I'!BN60,'A-I'!BP60,'A-I'!BR60,'A-I'!BT60,'A-I'!BV60,'A-I'!BX60,'A-I'!BZ60,'A-I'!CB60,'A-I'!CD60,'A-I'!CF60,'A-I'!CH60,'A-I'!CJ60,'A-I'!CL60,'A-II'!B60,'A-III'!B60)</f>
        <v>3.3787234042553203E-2</v>
      </c>
      <c r="C16" s="74">
        <f>ROUND((D8+C13+C14)*B16/(1-B19),2)</f>
        <v>0</v>
      </c>
    </row>
    <row r="17" spans="1:7" x14ac:dyDescent="0.25">
      <c r="A17" s="129" t="s">
        <v>153</v>
      </c>
      <c r="B17" s="26"/>
      <c r="C17" s="74">
        <f>ROUND((D8+C13+C14)*B17/(1-B19),2)</f>
        <v>0</v>
      </c>
    </row>
    <row r="18" spans="1:7" x14ac:dyDescent="0.25">
      <c r="A18" s="129" t="s">
        <v>154</v>
      </c>
      <c r="B18" s="26"/>
      <c r="C18" s="74">
        <f>ROUND((D8+C13+C14)*B18/(1-B19),2)</f>
        <v>0</v>
      </c>
    </row>
    <row r="19" spans="1:7" x14ac:dyDescent="0.25">
      <c r="A19" s="142" t="s">
        <v>120</v>
      </c>
      <c r="B19" s="131">
        <f>SUM(B16:B18)</f>
        <v>3.3787234042553203E-2</v>
      </c>
      <c r="C19" s="75">
        <f>SUM(C16:C18)</f>
        <v>0</v>
      </c>
    </row>
    <row r="20" spans="1:7" ht="15.75" thickBot="1" x14ac:dyDescent="0.3">
      <c r="A20" s="132"/>
      <c r="B20" s="133"/>
      <c r="C20" s="76"/>
    </row>
    <row r="21" spans="1:7" ht="15.75" thickBot="1" x14ac:dyDescent="0.3">
      <c r="A21" s="132"/>
      <c r="B21" s="134"/>
      <c r="C21" s="127" t="s">
        <v>63</v>
      </c>
    </row>
    <row r="22" spans="1:7" ht="15.75" thickBot="1" x14ac:dyDescent="0.3">
      <c r="A22" s="239" t="s">
        <v>155</v>
      </c>
      <c r="B22" s="239"/>
      <c r="C22" s="77">
        <f>SUM(D8,C13,C14,C19)</f>
        <v>0</v>
      </c>
    </row>
    <row r="23" spans="1:7" ht="15.75" thickBot="1" x14ac:dyDescent="0.3"/>
    <row r="24" spans="1:7" ht="51.75" thickBot="1" x14ac:dyDescent="0.8">
      <c r="A24" s="240" t="s">
        <v>156</v>
      </c>
      <c r="B24" s="241"/>
      <c r="C24" s="242"/>
      <c r="G24" s="144" t="s">
        <v>157</v>
      </c>
    </row>
    <row r="25" spans="1:7" ht="15.75" thickBot="1" x14ac:dyDescent="0.3"/>
    <row r="26" spans="1:7" ht="15.75" thickBot="1" x14ac:dyDescent="0.3">
      <c r="A26" s="135" t="s">
        <v>158</v>
      </c>
      <c r="B26" s="136" t="e">
        <f>AVERAGE('A-I'!B60,'A-I'!D60,'A-I'!F60,'A-I'!H60,'A-I'!J60,'A-I'!L60,'A-I'!N60,'A-I'!P60,'A-I'!R60,'A-I'!T60,'A-I'!V60,'A-I'!#REF!,'A-I'!X60,'A-I'!Z60,'A-I'!AB60,'A-I'!AD60,'A-I'!AF60,'A-I'!AH60,'A-I'!AJ60,'A-I'!AL60,'A-I'!AN60,'A-I'!AP60,'A-I'!AR60,'A-I'!AT60,'A-I'!AV60,'A-I'!AX60,'A-I'!AZ60,'A-I'!BB60,'A-I'!BD60,'A-I'!BF60,'A-I'!BH60,'A-I'!BJ60,'A-I'!BL60,'A-I'!BN60,'A-I'!BP60,'A-I'!BR60,'A-I'!BT60,'A-I'!BV60,'A-I'!BX60,'A-I'!BZ60,'A-I'!CB60,'A-I'!CD60,'A-I'!CF60,'A-II'!B60)</f>
        <v>#REF!</v>
      </c>
    </row>
    <row r="27" spans="1:7" x14ac:dyDescent="0.25">
      <c r="A27" s="8"/>
    </row>
    <row r="28" spans="1:7" x14ac:dyDescent="0.25">
      <c r="A28" s="8"/>
    </row>
    <row r="29" spans="1:7" x14ac:dyDescent="0.25">
      <c r="A29" s="8"/>
    </row>
  </sheetData>
  <sheetProtection formatCells="0" formatColumns="0" formatRows="0"/>
  <mergeCells count="5">
    <mergeCell ref="A1:D1"/>
    <mergeCell ref="A8:C8"/>
    <mergeCell ref="A11:C11"/>
    <mergeCell ref="A22:B22"/>
    <mergeCell ref="A24:C24"/>
  </mergeCells>
  <conditionalFormatting sqref="B13:B18">
    <cfRule type="cellIs" dxfId="0" priority="1" operator="equal">
      <formula>0</formula>
    </cfRule>
  </conditionalFormatting>
  <pageMargins left="0.511811024" right="0.511811024" top="0.78740157499999996" bottom="0.78740157499999996" header="0.31496062000000002" footer="0.31496062000000002"/>
  <pageSetup paperSize="9" scale="9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3"/>
  <sheetViews>
    <sheetView zoomScaleNormal="100" zoomScaleSheetLayoutView="100" workbookViewId="0">
      <selection activeCell="C3" sqref="C3:C6"/>
    </sheetView>
  </sheetViews>
  <sheetFormatPr defaultRowHeight="15" x14ac:dyDescent="0.25"/>
  <cols>
    <col min="1" max="1" width="12.28515625" style="9" bestFit="1" customWidth="1"/>
    <col min="2" max="2" width="18.140625" style="9" bestFit="1" customWidth="1"/>
    <col min="3" max="3" width="15.42578125" style="9" bestFit="1" customWidth="1"/>
    <col min="4" max="4" width="19" style="9" bestFit="1" customWidth="1"/>
    <col min="5" max="16384" width="9.140625" style="9"/>
  </cols>
  <sheetData>
    <row r="1" spans="1:4" ht="15" customHeight="1" x14ac:dyDescent="0.25">
      <c r="A1" s="210" t="s">
        <v>159</v>
      </c>
      <c r="B1" s="243"/>
      <c r="C1" s="243"/>
      <c r="D1" s="211"/>
    </row>
    <row r="2" spans="1:4" x14ac:dyDescent="0.25">
      <c r="A2" s="138" t="s">
        <v>160</v>
      </c>
      <c r="B2" s="138" t="s">
        <v>161</v>
      </c>
      <c r="C2" s="139" t="s">
        <v>162</v>
      </c>
      <c r="D2" s="138" t="s">
        <v>163</v>
      </c>
    </row>
    <row r="3" spans="1:4" x14ac:dyDescent="0.25">
      <c r="A3" s="140" t="s">
        <v>164</v>
      </c>
      <c r="B3" s="138">
        <v>3</v>
      </c>
      <c r="C3" s="137"/>
      <c r="D3" s="91">
        <f>C3*B3</f>
        <v>0</v>
      </c>
    </row>
    <row r="4" spans="1:4" x14ac:dyDescent="0.25">
      <c r="A4" s="140" t="s">
        <v>165</v>
      </c>
      <c r="B4" s="138">
        <v>3</v>
      </c>
      <c r="C4" s="137"/>
      <c r="D4" s="91">
        <f>C4*B4</f>
        <v>0</v>
      </c>
    </row>
    <row r="5" spans="1:4" x14ac:dyDescent="0.25">
      <c r="A5" s="140" t="s">
        <v>166</v>
      </c>
      <c r="B5" s="138">
        <v>1</v>
      </c>
      <c r="C5" s="137"/>
      <c r="D5" s="91">
        <f>C5*B5</f>
        <v>0</v>
      </c>
    </row>
    <row r="6" spans="1:4" x14ac:dyDescent="0.25">
      <c r="A6" s="140" t="s">
        <v>167</v>
      </c>
      <c r="B6" s="138">
        <v>1</v>
      </c>
      <c r="C6" s="137"/>
      <c r="D6" s="91">
        <f>C6*B6</f>
        <v>0</v>
      </c>
    </row>
    <row r="7" spans="1:4" x14ac:dyDescent="0.25">
      <c r="A7" s="140" t="s">
        <v>168</v>
      </c>
      <c r="B7" s="141"/>
      <c r="C7" s="137"/>
      <c r="D7" s="91">
        <f>C7*B7</f>
        <v>0</v>
      </c>
    </row>
    <row r="8" spans="1:4" x14ac:dyDescent="0.25">
      <c r="A8" s="244" t="s">
        <v>163</v>
      </c>
      <c r="B8" s="245"/>
      <c r="C8" s="246"/>
      <c r="D8" s="92">
        <f>SUM(D3:D7)</f>
        <v>0</v>
      </c>
    </row>
    <row r="9" spans="1:4" x14ac:dyDescent="0.25">
      <c r="A9" s="247" t="s">
        <v>169</v>
      </c>
      <c r="B9" s="248"/>
      <c r="C9" s="249"/>
      <c r="D9" s="93">
        <f>ROUND((D8/12),2)</f>
        <v>0</v>
      </c>
    </row>
    <row r="13" spans="1:4" x14ac:dyDescent="0.25">
      <c r="D13" s="8"/>
    </row>
  </sheetData>
  <sheetProtection formatCells="0" formatColumns="0" formatRows="0"/>
  <mergeCells count="3">
    <mergeCell ref="A1:D1"/>
    <mergeCell ref="A8:C8"/>
    <mergeCell ref="A9:C9"/>
  </mergeCells>
  <pageMargins left="0.511811024" right="0.511811024" top="0.78740157499999996" bottom="0.78740157499999996" header="0.31496062000000002" footer="0.31496062000000002"/>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D253B-5089-429A-9DD5-DEAC4E9BD93C}">
  <dimension ref="A1:G34"/>
  <sheetViews>
    <sheetView workbookViewId="0">
      <selection sqref="A1:G1"/>
    </sheetView>
  </sheetViews>
  <sheetFormatPr defaultRowHeight="15" x14ac:dyDescent="0.25"/>
  <cols>
    <col min="1" max="1" width="61.5703125" bestFit="1" customWidth="1"/>
    <col min="2" max="2" width="10.5703125" bestFit="1" customWidth="1"/>
    <col min="3" max="3" width="27.42578125" bestFit="1" customWidth="1"/>
    <col min="4" max="4" width="23.5703125" bestFit="1" customWidth="1"/>
    <col min="5" max="5" width="24.28515625" bestFit="1" customWidth="1"/>
    <col min="6" max="6" width="20.42578125" bestFit="1" customWidth="1"/>
    <col min="7" max="7" width="21.140625" customWidth="1"/>
  </cols>
  <sheetData>
    <row r="1" spans="1:7" ht="18.75" x14ac:dyDescent="0.3">
      <c r="A1" s="250" t="s">
        <v>218</v>
      </c>
      <c r="B1" s="250"/>
      <c r="C1" s="250"/>
      <c r="D1" s="250"/>
      <c r="E1" s="250"/>
      <c r="F1" s="250"/>
      <c r="G1" s="250"/>
    </row>
    <row r="2" spans="1:7" ht="15.75" x14ac:dyDescent="0.25">
      <c r="A2" s="251" t="s">
        <v>179</v>
      </c>
      <c r="B2" s="251"/>
      <c r="C2" s="251"/>
      <c r="D2" s="251"/>
      <c r="E2" s="251"/>
      <c r="F2" s="251"/>
      <c r="G2" s="251"/>
    </row>
    <row r="3" spans="1:7" x14ac:dyDescent="0.25">
      <c r="A3" s="252"/>
      <c r="B3" s="252"/>
      <c r="C3" s="252"/>
      <c r="D3" s="252"/>
      <c r="E3" s="252"/>
      <c r="F3" s="252"/>
      <c r="G3" s="252"/>
    </row>
    <row r="4" spans="1:7" ht="15.75" x14ac:dyDescent="0.25">
      <c r="A4" s="253" t="s">
        <v>219</v>
      </c>
      <c r="B4" s="253"/>
      <c r="C4" s="253"/>
      <c r="D4" s="253"/>
      <c r="E4" s="253"/>
      <c r="F4" s="253"/>
      <c r="G4" s="253"/>
    </row>
    <row r="5" spans="1:7" ht="15.75" x14ac:dyDescent="0.25">
      <c r="A5" s="167" t="s">
        <v>180</v>
      </c>
    </row>
    <row r="6" spans="1:7" x14ac:dyDescent="0.25">
      <c r="A6" s="168" t="s">
        <v>181</v>
      </c>
      <c r="B6" s="169">
        <v>47</v>
      </c>
    </row>
    <row r="7" spans="1:7" x14ac:dyDescent="0.25">
      <c r="A7" s="170" t="s">
        <v>182</v>
      </c>
      <c r="B7" s="171" t="s">
        <v>183</v>
      </c>
      <c r="C7" s="171" t="s">
        <v>184</v>
      </c>
      <c r="D7" s="171" t="s">
        <v>185</v>
      </c>
      <c r="E7" s="171" t="s">
        <v>186</v>
      </c>
      <c r="F7" s="171" t="s">
        <v>187</v>
      </c>
      <c r="G7" s="171" t="s">
        <v>188</v>
      </c>
    </row>
    <row r="8" spans="1:7" x14ac:dyDescent="0.25">
      <c r="A8" s="172" t="s">
        <v>189</v>
      </c>
      <c r="B8" s="176">
        <v>3.66</v>
      </c>
      <c r="C8" s="173">
        <v>0.56130000000000002</v>
      </c>
      <c r="D8" s="174">
        <f t="shared" ref="D8:D30" si="0">C8*1.05</f>
        <v>0.58936500000000003</v>
      </c>
      <c r="E8" s="175">
        <f t="shared" ref="E8:E30" si="1">B8*C8*12</f>
        <v>24.652296</v>
      </c>
      <c r="F8" s="176">
        <f t="shared" ref="F8:F30" si="2">D8*B8*12</f>
        <v>25.8849108</v>
      </c>
      <c r="G8" s="175">
        <f>(E8+F8)*2.5</f>
        <v>126.343017</v>
      </c>
    </row>
    <row r="9" spans="1:7" x14ac:dyDescent="0.25">
      <c r="A9" s="172" t="s">
        <v>190</v>
      </c>
      <c r="B9" s="176">
        <v>3.09</v>
      </c>
      <c r="C9" s="177">
        <v>0.61250000000000004</v>
      </c>
      <c r="D9" s="174">
        <f t="shared" si="0"/>
        <v>0.64312500000000006</v>
      </c>
      <c r="E9" s="175">
        <f t="shared" si="1"/>
        <v>22.711500000000001</v>
      </c>
      <c r="F9" s="176">
        <f t="shared" si="2"/>
        <v>23.847075000000004</v>
      </c>
      <c r="G9" s="175">
        <f t="shared" ref="G9:G31" si="3">(E9+F9)*2.5</f>
        <v>116.39643750000002</v>
      </c>
    </row>
    <row r="10" spans="1:7" x14ac:dyDescent="0.25">
      <c r="A10" s="172" t="s">
        <v>191</v>
      </c>
      <c r="B10" s="176">
        <v>1.2</v>
      </c>
      <c r="C10" s="177">
        <v>1.2787999999999999</v>
      </c>
      <c r="D10" s="174">
        <f t="shared" si="0"/>
        <v>1.34274</v>
      </c>
      <c r="E10" s="175">
        <f t="shared" si="1"/>
        <v>18.414719999999999</v>
      </c>
      <c r="F10" s="176">
        <f t="shared" si="2"/>
        <v>19.335456000000001</v>
      </c>
      <c r="G10" s="175">
        <f t="shared" si="3"/>
        <v>94.375439999999998</v>
      </c>
    </row>
    <row r="11" spans="1:7" x14ac:dyDescent="0.25">
      <c r="A11" s="172" t="s">
        <v>192</v>
      </c>
      <c r="B11" s="176">
        <v>19</v>
      </c>
      <c r="C11" s="177">
        <v>9.3100000000000002E-2</v>
      </c>
      <c r="D11" s="174">
        <f t="shared" si="0"/>
        <v>9.7755000000000009E-2</v>
      </c>
      <c r="E11" s="175">
        <f t="shared" si="1"/>
        <v>21.226800000000001</v>
      </c>
      <c r="F11" s="176">
        <f t="shared" si="2"/>
        <v>22.288140000000002</v>
      </c>
      <c r="G11" s="175">
        <f t="shared" si="3"/>
        <v>108.78735</v>
      </c>
    </row>
    <row r="12" spans="1:7" x14ac:dyDescent="0.25">
      <c r="A12" s="172" t="s">
        <v>193</v>
      </c>
      <c r="B12" s="176">
        <v>0.74</v>
      </c>
      <c r="C12" s="177">
        <v>0.79879999999999995</v>
      </c>
      <c r="D12" s="174">
        <f t="shared" si="0"/>
        <v>0.83874000000000004</v>
      </c>
      <c r="E12" s="175">
        <f t="shared" si="1"/>
        <v>7.0933440000000001</v>
      </c>
      <c r="F12" s="176">
        <f t="shared" si="2"/>
        <v>7.4480111999999998</v>
      </c>
      <c r="G12" s="175">
        <f t="shared" si="3"/>
        <v>36.353388000000002</v>
      </c>
    </row>
    <row r="13" spans="1:7" x14ac:dyDescent="0.25">
      <c r="A13" s="172" t="s">
        <v>194</v>
      </c>
      <c r="B13" s="176">
        <v>4.18</v>
      </c>
      <c r="C13" s="177">
        <v>0.33090000000000003</v>
      </c>
      <c r="D13" s="174">
        <f t="shared" si="0"/>
        <v>0.34744500000000006</v>
      </c>
      <c r="E13" s="175">
        <f t="shared" si="1"/>
        <v>16.597943999999998</v>
      </c>
      <c r="F13" s="176">
        <f t="shared" si="2"/>
        <v>17.427841200000003</v>
      </c>
      <c r="G13" s="175">
        <f t="shared" si="3"/>
        <v>85.064463000000003</v>
      </c>
    </row>
    <row r="14" spans="1:7" x14ac:dyDescent="0.25">
      <c r="A14" s="172" t="s">
        <v>195</v>
      </c>
      <c r="B14" s="176">
        <v>10.34</v>
      </c>
      <c r="C14" s="177">
        <v>0.2205</v>
      </c>
      <c r="D14" s="174">
        <f t="shared" si="0"/>
        <v>0.23152500000000001</v>
      </c>
      <c r="E14" s="175">
        <f t="shared" si="1"/>
        <v>27.359639999999999</v>
      </c>
      <c r="F14" s="176">
        <f t="shared" si="2"/>
        <v>28.727622000000004</v>
      </c>
      <c r="G14" s="175">
        <f t="shared" si="3"/>
        <v>140.218155</v>
      </c>
    </row>
    <row r="15" spans="1:7" x14ac:dyDescent="0.25">
      <c r="A15" s="172" t="s">
        <v>196</v>
      </c>
      <c r="B15" s="176">
        <v>2</v>
      </c>
      <c r="C15" s="177">
        <v>0.88480000000000003</v>
      </c>
      <c r="D15" s="174">
        <f t="shared" si="0"/>
        <v>0.92904000000000009</v>
      </c>
      <c r="E15" s="175">
        <f t="shared" si="1"/>
        <v>21.235199999999999</v>
      </c>
      <c r="F15" s="176">
        <f t="shared" si="2"/>
        <v>22.296960000000002</v>
      </c>
      <c r="G15" s="175">
        <f t="shared" si="3"/>
        <v>108.83040000000001</v>
      </c>
    </row>
    <row r="16" spans="1:7" x14ac:dyDescent="0.25">
      <c r="A16" s="172" t="s">
        <v>197</v>
      </c>
      <c r="B16" s="176">
        <v>9.25</v>
      </c>
      <c r="C16" s="177">
        <v>0.33090000000000003</v>
      </c>
      <c r="D16" s="174">
        <f t="shared" si="0"/>
        <v>0.34744500000000006</v>
      </c>
      <c r="E16" s="175">
        <f t="shared" si="1"/>
        <v>36.729900000000001</v>
      </c>
      <c r="F16" s="176">
        <f t="shared" si="2"/>
        <v>38.566395000000007</v>
      </c>
      <c r="G16" s="175">
        <f t="shared" si="3"/>
        <v>188.24073750000002</v>
      </c>
    </row>
    <row r="17" spans="1:7" x14ac:dyDescent="0.25">
      <c r="A17" s="172" t="s">
        <v>198</v>
      </c>
      <c r="B17" s="176">
        <v>29</v>
      </c>
      <c r="C17" s="177">
        <v>0.16900000000000001</v>
      </c>
      <c r="D17" s="174">
        <f t="shared" si="0"/>
        <v>0.17745000000000002</v>
      </c>
      <c r="E17" s="175">
        <f t="shared" si="1"/>
        <v>58.812000000000012</v>
      </c>
      <c r="F17" s="176">
        <f t="shared" si="2"/>
        <v>61.752600000000008</v>
      </c>
      <c r="G17" s="175">
        <f t="shared" si="3"/>
        <v>301.41150000000005</v>
      </c>
    </row>
    <row r="18" spans="1:7" x14ac:dyDescent="0.25">
      <c r="A18" s="172" t="s">
        <v>199</v>
      </c>
      <c r="B18" s="176">
        <v>3.1</v>
      </c>
      <c r="C18" s="177">
        <v>0.88480000000000003</v>
      </c>
      <c r="D18" s="174">
        <f t="shared" si="0"/>
        <v>0.92904000000000009</v>
      </c>
      <c r="E18" s="175">
        <f t="shared" si="1"/>
        <v>32.914560000000002</v>
      </c>
      <c r="F18" s="176">
        <f t="shared" si="2"/>
        <v>34.560288</v>
      </c>
      <c r="G18" s="175">
        <f t="shared" si="3"/>
        <v>168.68712000000002</v>
      </c>
    </row>
    <row r="19" spans="1:7" x14ac:dyDescent="0.25">
      <c r="A19" s="172" t="s">
        <v>200</v>
      </c>
      <c r="B19" s="176">
        <v>27</v>
      </c>
      <c r="C19" s="177">
        <v>6.8599999999999994E-2</v>
      </c>
      <c r="D19" s="174">
        <f t="shared" si="0"/>
        <v>7.2029999999999997E-2</v>
      </c>
      <c r="E19" s="175">
        <f t="shared" si="1"/>
        <v>22.226399999999998</v>
      </c>
      <c r="F19" s="176">
        <f t="shared" si="2"/>
        <v>23.337719999999997</v>
      </c>
      <c r="G19" s="175">
        <f t="shared" si="3"/>
        <v>113.91029999999999</v>
      </c>
    </row>
    <row r="20" spans="1:7" x14ac:dyDescent="0.25">
      <c r="A20" s="172" t="s">
        <v>201</v>
      </c>
      <c r="B20" s="176">
        <v>8.6</v>
      </c>
      <c r="C20" s="177">
        <v>0.27939999999999998</v>
      </c>
      <c r="D20" s="174">
        <f t="shared" si="0"/>
        <v>0.29337000000000002</v>
      </c>
      <c r="E20" s="175">
        <f t="shared" si="1"/>
        <v>28.83408</v>
      </c>
      <c r="F20" s="176">
        <f t="shared" si="2"/>
        <v>30.275784000000002</v>
      </c>
      <c r="G20" s="175">
        <f t="shared" si="3"/>
        <v>147.77466000000001</v>
      </c>
    </row>
    <row r="21" spans="1:7" x14ac:dyDescent="0.25">
      <c r="A21" s="172" t="s">
        <v>202</v>
      </c>
      <c r="B21" s="176">
        <v>17.329999999999998</v>
      </c>
      <c r="C21" s="173">
        <v>0.13225000000000001</v>
      </c>
      <c r="D21" s="174">
        <f t="shared" si="0"/>
        <v>0.1388625</v>
      </c>
      <c r="E21" s="175">
        <f t="shared" si="1"/>
        <v>27.50271</v>
      </c>
      <c r="F21" s="176">
        <f t="shared" si="2"/>
        <v>28.877845499999999</v>
      </c>
      <c r="G21" s="175">
        <f t="shared" si="3"/>
        <v>140.95138875000001</v>
      </c>
    </row>
    <row r="22" spans="1:7" x14ac:dyDescent="0.25">
      <c r="A22" s="172" t="s">
        <v>203</v>
      </c>
      <c r="B22" s="176">
        <v>5</v>
      </c>
      <c r="C22" s="177">
        <v>3.6799999999999999E-2</v>
      </c>
      <c r="D22" s="174">
        <f t="shared" si="0"/>
        <v>3.8640000000000001E-2</v>
      </c>
      <c r="E22" s="175">
        <f t="shared" si="1"/>
        <v>2.2080000000000002</v>
      </c>
      <c r="F22" s="176">
        <f t="shared" si="2"/>
        <v>2.3184</v>
      </c>
      <c r="G22" s="175">
        <f t="shared" si="3"/>
        <v>11.316000000000003</v>
      </c>
    </row>
    <row r="23" spans="1:7" x14ac:dyDescent="0.25">
      <c r="A23" s="172" t="s">
        <v>204</v>
      </c>
      <c r="B23" s="176">
        <v>4.12</v>
      </c>
      <c r="C23" s="177">
        <v>9.8000000000000004E-2</v>
      </c>
      <c r="D23" s="174">
        <f t="shared" si="0"/>
        <v>0.10290000000000001</v>
      </c>
      <c r="E23" s="175">
        <f t="shared" si="1"/>
        <v>4.8451199999999996</v>
      </c>
      <c r="F23" s="176">
        <f t="shared" si="2"/>
        <v>5.0873760000000008</v>
      </c>
      <c r="G23" s="175">
        <f t="shared" si="3"/>
        <v>24.831240000000001</v>
      </c>
    </row>
    <row r="24" spans="1:7" x14ac:dyDescent="0.25">
      <c r="A24" s="172" t="s">
        <v>205</v>
      </c>
      <c r="B24" s="176">
        <v>3.86</v>
      </c>
      <c r="C24" s="177">
        <v>1.1457999999999999</v>
      </c>
      <c r="D24" s="174">
        <f t="shared" si="0"/>
        <v>1.20309</v>
      </c>
      <c r="E24" s="175">
        <f t="shared" si="1"/>
        <v>53.073455999999993</v>
      </c>
      <c r="F24" s="176">
        <f t="shared" si="2"/>
        <v>55.727128800000003</v>
      </c>
      <c r="G24" s="175">
        <f t="shared" si="3"/>
        <v>272.001462</v>
      </c>
    </row>
    <row r="25" spans="1:7" x14ac:dyDescent="0.25">
      <c r="A25" s="172" t="s">
        <v>206</v>
      </c>
      <c r="B25" s="176">
        <v>14</v>
      </c>
      <c r="C25" s="177">
        <v>4.58E-2</v>
      </c>
      <c r="D25" s="174">
        <f t="shared" si="0"/>
        <v>4.8090000000000001E-2</v>
      </c>
      <c r="E25" s="175">
        <f t="shared" si="1"/>
        <v>7.6943999999999999</v>
      </c>
      <c r="F25" s="176">
        <f t="shared" si="2"/>
        <v>8.0791199999999996</v>
      </c>
      <c r="G25" s="175">
        <f t="shared" si="3"/>
        <v>39.433799999999998</v>
      </c>
    </row>
    <row r="26" spans="1:7" x14ac:dyDescent="0.25">
      <c r="A26" s="172" t="s">
        <v>207</v>
      </c>
      <c r="B26" s="176">
        <v>13</v>
      </c>
      <c r="C26" s="177">
        <v>4.1700000000000001E-2</v>
      </c>
      <c r="D26" s="174">
        <f t="shared" si="0"/>
        <v>4.3785000000000004E-2</v>
      </c>
      <c r="E26" s="175">
        <f t="shared" si="1"/>
        <v>6.5052000000000003</v>
      </c>
      <c r="F26" s="176">
        <f t="shared" si="2"/>
        <v>6.8304600000000004</v>
      </c>
      <c r="G26" s="175">
        <f t="shared" si="3"/>
        <v>33.339150000000004</v>
      </c>
    </row>
    <row r="27" spans="1:7" x14ac:dyDescent="0.25">
      <c r="A27" s="172" t="s">
        <v>208</v>
      </c>
      <c r="B27" s="176">
        <v>23.4</v>
      </c>
      <c r="C27" s="177">
        <v>2.5000000000000001E-2</v>
      </c>
      <c r="D27" s="174">
        <f t="shared" si="0"/>
        <v>2.6250000000000002E-2</v>
      </c>
      <c r="E27" s="175">
        <f t="shared" si="1"/>
        <v>7.02</v>
      </c>
      <c r="F27" s="176">
        <f t="shared" si="2"/>
        <v>7.3710000000000004</v>
      </c>
      <c r="G27" s="175">
        <f t="shared" si="3"/>
        <v>35.977499999999999</v>
      </c>
    </row>
    <row r="28" spans="1:7" x14ac:dyDescent="0.25">
      <c r="A28" s="172" t="s">
        <v>209</v>
      </c>
      <c r="B28" s="176">
        <v>5.51</v>
      </c>
      <c r="C28" s="177">
        <v>12.1111</v>
      </c>
      <c r="D28" s="174">
        <f t="shared" si="0"/>
        <v>12.716655000000001</v>
      </c>
      <c r="E28" s="175">
        <f t="shared" si="1"/>
        <v>800.785932</v>
      </c>
      <c r="F28" s="176">
        <f t="shared" si="2"/>
        <v>840.82522859999995</v>
      </c>
      <c r="G28" s="175">
        <f t="shared" si="3"/>
        <v>4104.0279014999996</v>
      </c>
    </row>
    <row r="29" spans="1:7" x14ac:dyDescent="0.25">
      <c r="A29" s="172" t="s">
        <v>210</v>
      </c>
      <c r="B29" s="176">
        <v>5.87</v>
      </c>
      <c r="C29" s="177">
        <v>0.05</v>
      </c>
      <c r="D29" s="174">
        <f t="shared" si="0"/>
        <v>5.2500000000000005E-2</v>
      </c>
      <c r="E29" s="175">
        <f t="shared" si="1"/>
        <v>3.5220000000000002</v>
      </c>
      <c r="F29" s="176">
        <f t="shared" si="2"/>
        <v>3.6981000000000002</v>
      </c>
      <c r="G29" s="175">
        <f t="shared" si="3"/>
        <v>18.050250000000002</v>
      </c>
    </row>
    <row r="30" spans="1:7" x14ac:dyDescent="0.25">
      <c r="A30" s="172" t="s">
        <v>211</v>
      </c>
      <c r="B30" s="176">
        <v>9.99</v>
      </c>
      <c r="C30" s="177">
        <v>2.5000000000000001E-2</v>
      </c>
      <c r="D30" s="174">
        <f t="shared" si="0"/>
        <v>2.6250000000000002E-2</v>
      </c>
      <c r="E30" s="175">
        <f t="shared" si="1"/>
        <v>2.9970000000000003</v>
      </c>
      <c r="F30" s="176">
        <f t="shared" si="2"/>
        <v>3.1468500000000001</v>
      </c>
      <c r="G30" s="175">
        <f t="shared" si="3"/>
        <v>15.359625000000001</v>
      </c>
    </row>
    <row r="31" spans="1:7" x14ac:dyDescent="0.25">
      <c r="A31" s="178" t="s">
        <v>212</v>
      </c>
      <c r="B31" s="179">
        <f>SUM(B8:B30)</f>
        <v>223.24</v>
      </c>
      <c r="C31" s="180">
        <f>SUM(C8:C30)</f>
        <v>20.22485</v>
      </c>
      <c r="D31" s="180">
        <f t="shared" ref="D31:F31" si="4">SUM(D8:D30)</f>
        <v>21.236092500000002</v>
      </c>
      <c r="E31" s="181">
        <f t="shared" si="4"/>
        <v>1254.9622019999999</v>
      </c>
      <c r="F31" s="181">
        <f t="shared" si="4"/>
        <v>1317.7103121</v>
      </c>
      <c r="G31" s="179">
        <f t="shared" si="3"/>
        <v>6431.6812852499988</v>
      </c>
    </row>
    <row r="32" spans="1:7" x14ac:dyDescent="0.25">
      <c r="A32" s="178" t="s">
        <v>213</v>
      </c>
      <c r="B32" s="179"/>
      <c r="C32" s="180"/>
      <c r="D32" s="180"/>
      <c r="E32" s="181"/>
      <c r="F32" s="181"/>
      <c r="G32" s="179">
        <f>G31*B6</f>
        <v>302289.02040674997</v>
      </c>
    </row>
    <row r="33" spans="1:7" x14ac:dyDescent="0.25">
      <c r="A33" s="178" t="s">
        <v>214</v>
      </c>
      <c r="B33" s="182"/>
      <c r="C33" s="182"/>
      <c r="D33" s="182"/>
      <c r="E33" s="181"/>
      <c r="F33" s="181"/>
      <c r="G33" s="183">
        <f>G31/60</f>
        <v>107.19468808749998</v>
      </c>
    </row>
    <row r="34" spans="1:7" x14ac:dyDescent="0.25">
      <c r="A34" s="178" t="s">
        <v>215</v>
      </c>
      <c r="B34" s="182"/>
      <c r="C34" s="182"/>
      <c r="D34" s="182"/>
      <c r="E34" s="181"/>
      <c r="F34" s="181"/>
      <c r="G34" s="183">
        <f>G33*B6</f>
        <v>5038.1503401124992</v>
      </c>
    </row>
  </sheetData>
  <mergeCells count="4">
    <mergeCell ref="A1:G1"/>
    <mergeCell ref="A2:G2"/>
    <mergeCell ref="A3:G3"/>
    <mergeCell ref="A4:G4"/>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CB4B572B00E53458A4693F93C8586BB" ma:contentTypeVersion="12" ma:contentTypeDescription="Create a new document." ma:contentTypeScope="" ma:versionID="aa7e390d3e82ddb3644840f9624d7b5a">
  <xsd:schema xmlns:xsd="http://www.w3.org/2001/XMLSchema" xmlns:xs="http://www.w3.org/2001/XMLSchema" xmlns:p="http://schemas.microsoft.com/office/2006/metadata/properties" xmlns:ns2="4b9cefb2-4d71-4b11-94a3-6c0ab18eb7b8" xmlns:ns3="5dfbe43d-dd4e-4515-ad2a-90e11765465a" targetNamespace="http://schemas.microsoft.com/office/2006/metadata/properties" ma:root="true" ma:fieldsID="390bc1c440ab50dabe70d0e44e6d8b03" ns2:_="" ns3:_="">
    <xsd:import namespace="4b9cefb2-4d71-4b11-94a3-6c0ab18eb7b8"/>
    <xsd:import namespace="5dfbe43d-dd4e-4515-ad2a-90e11765465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9cefb2-4d71-4b11-94a3-6c0ab18eb7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fbe43d-dd4e-4515-ad2a-90e11765465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82FABFA-F556-4D75-8340-ADB1A5E6D7E3}">
  <ds:schemaRefs>
    <ds:schemaRef ds:uri="http://schemas.microsoft.com/sharepoint/v3/contenttype/forms"/>
  </ds:schemaRefs>
</ds:datastoreItem>
</file>

<file path=customXml/itemProps2.xml><?xml version="1.0" encoding="utf-8"?>
<ds:datastoreItem xmlns:ds="http://schemas.openxmlformats.org/officeDocument/2006/customXml" ds:itemID="{29F1AC9B-2FDD-4389-88AC-A19C64F9A5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9cefb2-4d71-4b11-94a3-6c0ab18eb7b8"/>
    <ds:schemaRef ds:uri="5dfbe43d-dd4e-4515-ad2a-90e1176546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B66F7A8-CA0D-482D-AF0F-50D6AE92A1DA}">
  <ds:schemaRefs>
    <ds:schemaRef ds:uri="http://schemas.microsoft.com/office/2006/metadata/properties"/>
    <ds:schemaRef ds:uri="4b9cefb2-4d71-4b11-94a3-6c0ab18eb7b8"/>
    <ds:schemaRef ds:uri="http://purl.org/dc/dcmitype/"/>
    <ds:schemaRef ds:uri="http://purl.org/dc/elements/1.1/"/>
    <ds:schemaRef ds:uri="http://schemas.microsoft.com/office/2006/documentManagement/types"/>
    <ds:schemaRef ds:uri="5dfbe43d-dd4e-4515-ad2a-90e11765465a"/>
    <ds:schemaRef ds:uri="http://purl.org/dc/term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Resumo A</vt:lpstr>
      <vt:lpstr>A-I</vt:lpstr>
      <vt:lpstr>A-II</vt:lpstr>
      <vt:lpstr>A-III</vt:lpstr>
      <vt:lpstr>AIV-Equipamentos</vt:lpstr>
      <vt:lpstr>A-Uniformes</vt:lpstr>
      <vt:lpstr>A-Materiais</vt:lpstr>
      <vt:lpstr>'A-I'!Area_de_impressao</vt:lpstr>
      <vt:lpstr>'A-II'!Area_de_impressao</vt:lpstr>
      <vt:lpstr>'AIV-Equipamentos'!Area_de_impressao</vt:lpstr>
      <vt:lpstr>'A-Uniformes'!Area_de_impressao</vt:lpstr>
      <vt:lpstr>'Resumo A'!Area_de_impressao</vt:lpstr>
      <vt:lpstr>'A-I'!Titulos_de_impressao</vt:lpstr>
      <vt:lpstr>'A-II'!Titulos_de_impressao</vt:lpstr>
    </vt:vector>
  </TitlesOfParts>
  <Manager/>
  <Company>TRE - MG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Gilmar Macena Pereira</dc:creator>
  <cp:keywords/>
  <dc:description/>
  <cp:lastModifiedBy>Edriene de Alcântara Mansur</cp:lastModifiedBy>
  <cp:revision/>
  <dcterms:created xsi:type="dcterms:W3CDTF">2021-02-04T13:37:21Z</dcterms:created>
  <dcterms:modified xsi:type="dcterms:W3CDTF">2025-12-17T21:16:01Z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0x0101005CB4B572B00E53458A4693F93C8586BB</vt:lpwstr>
  </property>
  <property fmtid="{D5CDD505-2E9C-101B-9397-08002B2CF9AE}" pid="3" name="Order">
    <vt:r8>7200</vt:r8>
  </property>
  <property fmtid="{D5CDD505-2E9C-101B-9397-08002B2CF9AE}" pid="4" name="_ExtendedDescription">
    <vt:lpwstr/>
  </property>
  <property fmtid="{D5CDD505-2E9C-101B-9397-08002B2CF9AE}" pid="5" name="ComplianceAssetId">
    <vt:lpwstr/>
  </property>
  <property fmtid="{D5CDD505-2E9C-101B-9397-08002B2CF9AE}" pid="6" name="_SourceUrl">
    <vt:lpwstr/>
  </property>
  <property fmtid="{D5CDD505-2E9C-101B-9397-08002B2CF9AE}" pid="7" name="_SharedFileIndex">
    <vt:lpwstr/>
  </property>
</Properties>
</file>